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<sst xmlns="http://schemas.openxmlformats.org/spreadsheetml/2006/main" count="404" uniqueCount="105">
  <si>
    <t>código</t>
  </si>
  <si>
    <t>UF</t>
  </si>
  <si>
    <t>cod.1872</t>
  </si>
  <si>
    <t>Provincias 1872</t>
  </si>
  <si>
    <t>pop.total</t>
  </si>
  <si>
    <t>pop.livre</t>
  </si>
  <si>
    <t>pop.escrava</t>
  </si>
  <si>
    <t>cod.1900</t>
  </si>
  <si>
    <t>UF 1900</t>
  </si>
  <si>
    <t>pop.tot.1900</t>
  </si>
  <si>
    <t>cod.1911</t>
  </si>
  <si>
    <t>UF 1911</t>
  </si>
  <si>
    <t>cod.1920</t>
  </si>
  <si>
    <t>UF 1920</t>
  </si>
  <si>
    <t>pop.tot.1920</t>
  </si>
  <si>
    <t>cod.1933</t>
  </si>
  <si>
    <t>UF 1933</t>
  </si>
  <si>
    <t>cod.1940</t>
  </si>
  <si>
    <t>UF 1940</t>
  </si>
  <si>
    <t>pop.tot.1940</t>
  </si>
  <si>
    <t>pop.urb.1940</t>
  </si>
  <si>
    <t>pop.rur.1940</t>
  </si>
  <si>
    <t>cod.1950</t>
  </si>
  <si>
    <t>UF 1950</t>
  </si>
  <si>
    <t>pop.tot.1950</t>
  </si>
  <si>
    <t>pop.urb.1950</t>
  </si>
  <si>
    <t>pop.rur.1950</t>
  </si>
  <si>
    <t>cod.1960</t>
  </si>
  <si>
    <t>UF 1960</t>
  </si>
  <si>
    <t>pop.tot.1960</t>
  </si>
  <si>
    <t>pop.urb.1960</t>
  </si>
  <si>
    <t>pop.rur.1960</t>
  </si>
  <si>
    <t>cod.1970</t>
  </si>
  <si>
    <t>UF 1970</t>
  </si>
  <si>
    <t>pop.tot.1970</t>
  </si>
  <si>
    <t>pop.urb.1970</t>
  </si>
  <si>
    <t>pop.rur.1970</t>
  </si>
  <si>
    <t>cod.1980</t>
  </si>
  <si>
    <t>UF 1980</t>
  </si>
  <si>
    <t>pop.tot.1980</t>
  </si>
  <si>
    <t>pop.urb.1980</t>
  </si>
  <si>
    <t>pop.rur.1980</t>
  </si>
  <si>
    <t>cod.1991</t>
  </si>
  <si>
    <t>UF 1991</t>
  </si>
  <si>
    <t>pop.tot.1991</t>
  </si>
  <si>
    <t>pop.urb.1991</t>
  </si>
  <si>
    <t>pop.rur.1991</t>
  </si>
  <si>
    <t>cod.2000</t>
  </si>
  <si>
    <t>UF 2000</t>
  </si>
  <si>
    <t>pop.tot.2000</t>
  </si>
  <si>
    <t>pop.urb.2000</t>
  </si>
  <si>
    <t>pop.rur.2000</t>
  </si>
  <si>
    <t>cod.2010</t>
  </si>
  <si>
    <t>UF 2010</t>
  </si>
  <si>
    <t>pop.tot.2010</t>
  </si>
  <si>
    <t>pop.urb.2010</t>
  </si>
  <si>
    <t>pop.rur.2010</t>
  </si>
  <si>
    <t>Rondônia</t>
  </si>
  <si>
    <t>Território de Guaporé</t>
  </si>
  <si>
    <t>Território de Rondônia</t>
  </si>
  <si>
    <t>Acre</t>
  </si>
  <si>
    <t>Territorio do Acre</t>
  </si>
  <si>
    <t>Amazonas</t>
  </si>
  <si>
    <t>Roraima</t>
  </si>
  <si>
    <t>Território do Rio Branco</t>
  </si>
  <si>
    <t>Território de Roraima</t>
  </si>
  <si>
    <t>Pará</t>
  </si>
  <si>
    <t>Amapá</t>
  </si>
  <si>
    <t>Território do Amapá</t>
  </si>
  <si>
    <t>Tocantins</t>
  </si>
  <si>
    <t>Fernando de Noronha</t>
  </si>
  <si>
    <t>Território de Fernando de Noronha</t>
  </si>
  <si>
    <t>Maranhão</t>
  </si>
  <si>
    <t>Piauí</t>
  </si>
  <si>
    <t>Piauhy</t>
  </si>
  <si>
    <t>Ceará</t>
  </si>
  <si>
    <t>Rio Grande do Norte</t>
  </si>
  <si>
    <t>Paraíba</t>
  </si>
  <si>
    <t>Parahyba</t>
  </si>
  <si>
    <t>Parahyba do Norte</t>
  </si>
  <si>
    <t>Pernambuco</t>
  </si>
  <si>
    <t>Alagoas</t>
  </si>
  <si>
    <t>Alagôas</t>
  </si>
  <si>
    <t>Sergipe</t>
  </si>
  <si>
    <t>Bahia</t>
  </si>
  <si>
    <t>Distrito Federal</t>
  </si>
  <si>
    <t>Municipio Neutro</t>
  </si>
  <si>
    <t>Districto Federal</t>
  </si>
  <si>
    <t>Minas Gerais</t>
  </si>
  <si>
    <t>Minas Geraes</t>
  </si>
  <si>
    <t>Espírito Santo</t>
  </si>
  <si>
    <t>Espirito Santo</t>
  </si>
  <si>
    <t>Rio de Janeiro</t>
  </si>
  <si>
    <t>Guanabara</t>
  </si>
  <si>
    <t>São Paulo</t>
  </si>
  <si>
    <t>Paraná</t>
  </si>
  <si>
    <t>Santa Catarina</t>
  </si>
  <si>
    <t>Santa Catharina</t>
  </si>
  <si>
    <t>Rio Grande do Sul</t>
  </si>
  <si>
    <t>Mato Grosso do Sul</t>
  </si>
  <si>
    <t>Mato Grosso</t>
  </si>
  <si>
    <t>Matto Grosso</t>
  </si>
  <si>
    <t>Goiás</t>
  </si>
  <si>
    <t>Goyaz</t>
  </si>
  <si>
    <t>Goiaz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</si>
</sst>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2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4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165" fontId="0" fillId="0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tabSelected="1" zoomScale="85" zoomScaleNormal="85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" width="9.140625" style="1" customWidth="1"/>
    <col min="2" max="2" width="20.28125" style="1" customWidth="1"/>
    <col min="3" max="3" width="11.57421875" style="1" customWidth="1"/>
    <col min="4" max="4" width="19.140625" style="1" customWidth="1"/>
    <col min="5" max="6" width="10.28125" style="1" customWidth="1"/>
    <col min="7" max="7" width="12.140625" style="1" customWidth="1"/>
    <col min="8" max="8" width="11.57421875" style="1" customWidth="1"/>
    <col min="9" max="9" width="19.140625" style="1" customWidth="1"/>
    <col min="10" max="10" width="12.421875" style="1" customWidth="1"/>
    <col min="11" max="11" width="11.57421875" style="1" customWidth="1"/>
    <col min="12" max="12" width="19.140625" style="1" customWidth="1"/>
    <col min="13" max="13" width="11.57421875" style="1" customWidth="1"/>
    <col min="14" max="14" width="19.140625" style="1" customWidth="1"/>
    <col min="15" max="15" width="12.421875" style="1" customWidth="1"/>
    <col min="16" max="16" width="11.57421875" style="1" customWidth="1"/>
    <col min="17" max="17" width="19.140625" style="1" customWidth="1"/>
    <col min="18" max="18" width="11.57421875" style="1" customWidth="1"/>
    <col min="19" max="19" width="19.140625" style="1" customWidth="1"/>
    <col min="20" max="20" width="12.421875" style="1" customWidth="1"/>
    <col min="21" max="21" width="13.00390625" style="1" customWidth="1"/>
    <col min="22" max="22" width="12.57421875" style="1" customWidth="1"/>
    <col min="23" max="23" width="11.57421875" style="1" customWidth="1"/>
    <col min="24" max="24" width="31.140625" style="1" customWidth="1"/>
    <col min="25" max="25" width="12.421875" style="1" customWidth="1"/>
    <col min="26" max="26" width="13.00390625" style="1" customWidth="1"/>
    <col min="27" max="27" width="12.57421875" style="1" customWidth="1"/>
    <col min="28" max="28" width="11.57421875" style="1" customWidth="1"/>
    <col min="29" max="29" width="31.140625" style="1" customWidth="1"/>
    <col min="30" max="30" width="12.421875" style="1" customWidth="1"/>
    <col min="31" max="31" width="13.00390625" style="1" customWidth="1"/>
    <col min="32" max="32" width="12.57421875" style="1" customWidth="1"/>
    <col min="33" max="33" width="11.57421875" style="1" customWidth="1"/>
    <col min="34" max="34" width="31.140625" style="1" customWidth="1"/>
    <col min="35" max="35" width="12.421875" style="1" customWidth="1"/>
    <col min="36" max="36" width="13.00390625" style="1" customWidth="1"/>
    <col min="37" max="37" width="12.57421875" style="1" customWidth="1"/>
    <col min="38" max="38" width="11.57421875" style="1" customWidth="1"/>
    <col min="39" max="39" width="31.140625" style="1" customWidth="1"/>
    <col min="40" max="40" width="12.421875" style="1" customWidth="1"/>
    <col min="41" max="41" width="13.00390625" style="1" customWidth="1"/>
    <col min="42" max="42" width="12.57421875" style="1" customWidth="1"/>
    <col min="43" max="43" width="11.57421875" style="1" customWidth="1"/>
    <col min="44" max="44" width="19.140625" style="1" customWidth="1"/>
    <col min="45" max="45" width="12.421875" style="1" customWidth="1"/>
    <col min="46" max="46" width="13.00390625" style="1" customWidth="1"/>
    <col min="47" max="47" width="12.57421875" style="1" customWidth="1"/>
    <col min="48" max="48" width="11.57421875" style="1" customWidth="1"/>
    <col min="49" max="49" width="19.140625" style="1" customWidth="1"/>
    <col min="50" max="50" width="12.421875" style="1" customWidth="1"/>
    <col min="51" max="51" width="13.00390625" style="1" customWidth="1"/>
    <col min="52" max="52" width="12.57421875" style="1" customWidth="1"/>
    <col min="53" max="53" width="11.57421875" style="1" customWidth="1"/>
    <col min="54" max="54" width="19.140625" style="1" customWidth="1"/>
    <col min="55" max="55" width="12.421875" style="1" customWidth="1"/>
    <col min="56" max="56" width="13.00390625" style="1" customWidth="1"/>
    <col min="57" max="57" width="12.57421875" style="1" customWidth="1"/>
    <col min="58" max="16384" width="11.57421875" style="1" customWidth="1"/>
  </cols>
  <sheetData>
    <row r="1" spans="1:57" ht="14.25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2" t="s">
        <v>7</v>
      </c>
      <c r="I1" s="4" t="s">
        <v>8</v>
      </c>
      <c r="J1" s="6" t="s">
        <v>9</v>
      </c>
      <c r="K1" s="2" t="s">
        <v>10</v>
      </c>
      <c r="L1" s="3" t="s">
        <v>11</v>
      </c>
      <c r="M1" s="2" t="s">
        <v>12</v>
      </c>
      <c r="N1" s="4" t="s">
        <v>13</v>
      </c>
      <c r="O1" s="7" t="s">
        <v>14</v>
      </c>
      <c r="P1" s="2" t="s">
        <v>15</v>
      </c>
      <c r="Q1" s="7" t="s">
        <v>16</v>
      </c>
      <c r="R1" s="2" t="s">
        <v>17</v>
      </c>
      <c r="S1" s="8" t="s">
        <v>18</v>
      </c>
      <c r="T1" s="8" t="s">
        <v>19</v>
      </c>
      <c r="U1" s="8" t="s">
        <v>20</v>
      </c>
      <c r="V1" s="7" t="s">
        <v>21</v>
      </c>
      <c r="W1" s="2" t="s">
        <v>22</v>
      </c>
      <c r="X1" s="8" t="s">
        <v>23</v>
      </c>
      <c r="Y1" s="8" t="s">
        <v>24</v>
      </c>
      <c r="Z1" s="8" t="s">
        <v>25</v>
      </c>
      <c r="AA1" s="7" t="s">
        <v>26</v>
      </c>
      <c r="AB1" s="2" t="s">
        <v>27</v>
      </c>
      <c r="AC1" s="8" t="s">
        <v>28</v>
      </c>
      <c r="AD1" s="8" t="s">
        <v>29</v>
      </c>
      <c r="AE1" s="8" t="s">
        <v>30</v>
      </c>
      <c r="AF1" s="7" t="s">
        <v>31</v>
      </c>
      <c r="AG1" s="2" t="s">
        <v>32</v>
      </c>
      <c r="AH1" s="8" t="s">
        <v>33</v>
      </c>
      <c r="AI1" s="8" t="s">
        <v>34</v>
      </c>
      <c r="AJ1" s="8" t="s">
        <v>35</v>
      </c>
      <c r="AK1" s="7" t="s">
        <v>36</v>
      </c>
      <c r="AL1" s="2" t="s">
        <v>37</v>
      </c>
      <c r="AM1" s="8" t="s">
        <v>38</v>
      </c>
      <c r="AN1" s="8" t="s">
        <v>39</v>
      </c>
      <c r="AO1" s="8" t="s">
        <v>40</v>
      </c>
      <c r="AP1" s="7" t="s">
        <v>41</v>
      </c>
      <c r="AQ1" s="2" t="s">
        <v>42</v>
      </c>
      <c r="AR1" s="8" t="s">
        <v>43</v>
      </c>
      <c r="AS1" s="8" t="s">
        <v>44</v>
      </c>
      <c r="AT1" s="8" t="s">
        <v>45</v>
      </c>
      <c r="AU1" s="7" t="s">
        <v>46</v>
      </c>
      <c r="AV1" s="2" t="s">
        <v>47</v>
      </c>
      <c r="AW1" s="8" t="s">
        <v>48</v>
      </c>
      <c r="AX1" s="8" t="s">
        <v>49</v>
      </c>
      <c r="AY1" s="8" t="s">
        <v>50</v>
      </c>
      <c r="AZ1" s="7" t="s">
        <v>51</v>
      </c>
      <c r="BA1" s="2" t="s">
        <v>52</v>
      </c>
      <c r="BB1" s="8" t="s">
        <v>53</v>
      </c>
      <c r="BC1" s="8" t="s">
        <v>54</v>
      </c>
      <c r="BD1" s="8" t="s">
        <v>55</v>
      </c>
      <c r="BE1" s="7" t="s">
        <v>56</v>
      </c>
    </row>
    <row r="2" spans="1:57" ht="14.25">
      <c r="A2" s="1">
        <v>11</v>
      </c>
      <c r="B2" s="9" t="s">
        <v>57</v>
      </c>
      <c r="E2" s="10"/>
      <c r="F2" s="10"/>
      <c r="G2" s="11"/>
      <c r="J2" s="9"/>
      <c r="L2" s="9"/>
      <c r="O2" s="9"/>
      <c r="Q2" s="9"/>
      <c r="V2" s="9"/>
      <c r="W2" s="1">
        <v>11</v>
      </c>
      <c r="X2" s="1" t="s">
        <v>58</v>
      </c>
      <c r="Y2" s="12">
        <v>36935</v>
      </c>
      <c r="Z2" s="12">
        <v>13816</v>
      </c>
      <c r="AA2" s="13">
        <v>23119</v>
      </c>
      <c r="AB2" s="1">
        <v>11</v>
      </c>
      <c r="AC2" s="1" t="s">
        <v>59</v>
      </c>
      <c r="AD2" s="10">
        <v>70783</v>
      </c>
      <c r="AE2" s="10">
        <v>30842</v>
      </c>
      <c r="AF2" s="11">
        <v>39941</v>
      </c>
      <c r="AG2" s="1">
        <v>11</v>
      </c>
      <c r="AH2" s="1" t="s">
        <v>59</v>
      </c>
      <c r="AI2" s="14">
        <v>111064</v>
      </c>
      <c r="AJ2" s="14">
        <v>59607</v>
      </c>
      <c r="AK2" s="15">
        <v>51457</v>
      </c>
      <c r="AL2" s="1">
        <v>11</v>
      </c>
      <c r="AM2" s="1" t="s">
        <v>59</v>
      </c>
      <c r="AN2" s="14">
        <v>491025</v>
      </c>
      <c r="AO2" s="14">
        <v>228168</v>
      </c>
      <c r="AP2" s="15">
        <v>262857</v>
      </c>
      <c r="AQ2" s="1">
        <v>11</v>
      </c>
      <c r="AR2" s="1" t="s">
        <v>57</v>
      </c>
      <c r="AS2" s="14">
        <v>1132692</v>
      </c>
      <c r="AT2" s="14">
        <v>659327</v>
      </c>
      <c r="AU2" s="15">
        <v>473365</v>
      </c>
      <c r="AV2" s="1">
        <v>11</v>
      </c>
      <c r="AW2" s="1" t="s">
        <v>57</v>
      </c>
      <c r="AX2" s="14">
        <v>1379787</v>
      </c>
      <c r="AY2" s="14">
        <v>884523</v>
      </c>
      <c r="AZ2" s="15">
        <v>495264</v>
      </c>
      <c r="BA2" s="1">
        <v>11</v>
      </c>
      <c r="BB2" s="1" t="s">
        <v>57</v>
      </c>
      <c r="BC2" s="14">
        <v>1562409</v>
      </c>
      <c r="BD2" s="14">
        <v>1149180</v>
      </c>
      <c r="BE2" s="15">
        <v>413229</v>
      </c>
    </row>
    <row r="3" spans="1:57" ht="14.25">
      <c r="A3" s="1">
        <v>12</v>
      </c>
      <c r="B3" s="9" t="s">
        <v>60</v>
      </c>
      <c r="E3" s="10"/>
      <c r="F3" s="10"/>
      <c r="G3" s="11"/>
      <c r="J3" s="11"/>
      <c r="L3" s="9"/>
      <c r="M3" s="1">
        <v>12</v>
      </c>
      <c r="N3" s="1" t="s">
        <v>61</v>
      </c>
      <c r="O3" s="11">
        <v>92379</v>
      </c>
      <c r="P3" s="1">
        <v>12</v>
      </c>
      <c r="Q3" s="9" t="s">
        <v>61</v>
      </c>
      <c r="R3" s="1">
        <v>12</v>
      </c>
      <c r="S3" s="1" t="s">
        <v>61</v>
      </c>
      <c r="T3" s="10">
        <v>79768</v>
      </c>
      <c r="U3" s="10">
        <f>T3-V3</f>
        <v>14138</v>
      </c>
      <c r="V3" s="11">
        <f>36948+28682</f>
        <v>65630</v>
      </c>
      <c r="W3" s="1">
        <v>12</v>
      </c>
      <c r="X3" s="1" t="s">
        <v>61</v>
      </c>
      <c r="Y3" s="10">
        <v>114755</v>
      </c>
      <c r="Z3" s="10">
        <f>7574+7689+3088+2921</f>
        <v>21272</v>
      </c>
      <c r="AA3" s="11">
        <f>51950+41533</f>
        <v>93483</v>
      </c>
      <c r="AB3" s="1">
        <v>12</v>
      </c>
      <c r="AC3" s="1" t="s">
        <v>61</v>
      </c>
      <c r="AD3" s="10">
        <v>160208</v>
      </c>
      <c r="AE3" s="10">
        <v>33998</v>
      </c>
      <c r="AF3" s="11">
        <v>126210</v>
      </c>
      <c r="AG3" s="1">
        <v>12</v>
      </c>
      <c r="AH3" s="1" t="s">
        <v>60</v>
      </c>
      <c r="AI3" s="14">
        <v>215299</v>
      </c>
      <c r="AJ3" s="14">
        <v>59439</v>
      </c>
      <c r="AK3" s="15">
        <v>155860</v>
      </c>
      <c r="AL3" s="1">
        <v>12</v>
      </c>
      <c r="AM3" s="1" t="s">
        <v>60</v>
      </c>
      <c r="AN3" s="14">
        <v>301276</v>
      </c>
      <c r="AO3" s="14">
        <v>131930</v>
      </c>
      <c r="AP3" s="15">
        <v>169346</v>
      </c>
      <c r="AQ3" s="1">
        <v>12</v>
      </c>
      <c r="AR3" s="1" t="s">
        <v>60</v>
      </c>
      <c r="AS3" s="14">
        <v>417718</v>
      </c>
      <c r="AT3" s="14">
        <v>258520</v>
      </c>
      <c r="AU3" s="15">
        <v>159198</v>
      </c>
      <c r="AV3" s="1">
        <v>12</v>
      </c>
      <c r="AW3" s="1" t="s">
        <v>60</v>
      </c>
      <c r="AX3" s="14">
        <v>557526</v>
      </c>
      <c r="AY3" s="14">
        <v>370267</v>
      </c>
      <c r="AZ3" s="15">
        <v>187259</v>
      </c>
      <c r="BA3" s="1">
        <v>12</v>
      </c>
      <c r="BB3" s="1" t="s">
        <v>60</v>
      </c>
      <c r="BC3" s="14">
        <v>733559</v>
      </c>
      <c r="BD3" s="14">
        <v>532279</v>
      </c>
      <c r="BE3" s="15">
        <v>201280</v>
      </c>
    </row>
    <row r="4" spans="1:57" ht="14.25">
      <c r="A4" s="1">
        <v>13</v>
      </c>
      <c r="B4" s="9" t="s">
        <v>62</v>
      </c>
      <c r="C4" s="1">
        <v>13</v>
      </c>
      <c r="D4" s="1" t="s">
        <v>62</v>
      </c>
      <c r="E4" s="10">
        <f>F4+G4</f>
        <v>57610</v>
      </c>
      <c r="F4" s="10">
        <v>56631</v>
      </c>
      <c r="G4" s="11">
        <v>979</v>
      </c>
      <c r="H4" s="1">
        <v>13</v>
      </c>
      <c r="I4" s="1" t="s">
        <v>62</v>
      </c>
      <c r="J4" s="11">
        <v>249756</v>
      </c>
      <c r="K4" s="1">
        <v>13</v>
      </c>
      <c r="L4" s="9" t="s">
        <v>62</v>
      </c>
      <c r="M4" s="1">
        <v>13</v>
      </c>
      <c r="N4" s="1" t="s">
        <v>62</v>
      </c>
      <c r="O4" s="11">
        <v>363166</v>
      </c>
      <c r="P4" s="1">
        <v>13</v>
      </c>
      <c r="Q4" s="9" t="s">
        <v>62</v>
      </c>
      <c r="R4" s="1">
        <v>13</v>
      </c>
      <c r="S4" s="1" t="s">
        <v>62</v>
      </c>
      <c r="T4" s="10">
        <v>438008</v>
      </c>
      <c r="U4" s="10">
        <f>T4-V4</f>
        <v>104789</v>
      </c>
      <c r="V4" s="11">
        <f>158456+174763</f>
        <v>333219</v>
      </c>
      <c r="W4" s="1">
        <v>13</v>
      </c>
      <c r="X4" s="1" t="s">
        <v>62</v>
      </c>
      <c r="Y4" s="10">
        <v>514099</v>
      </c>
      <c r="Z4" s="10">
        <f>37629+42558+27831+29718</f>
        <v>137736</v>
      </c>
      <c r="AA4" s="11">
        <f>198256+178107</f>
        <v>376363</v>
      </c>
      <c r="AB4" s="1">
        <v>13</v>
      </c>
      <c r="AC4" s="1" t="s">
        <v>62</v>
      </c>
      <c r="AD4" s="10">
        <v>721215</v>
      </c>
      <c r="AE4" s="10">
        <v>239659</v>
      </c>
      <c r="AF4" s="11">
        <v>481556</v>
      </c>
      <c r="AG4" s="1">
        <v>13</v>
      </c>
      <c r="AH4" s="1" t="s">
        <v>62</v>
      </c>
      <c r="AI4" s="14">
        <v>955203</v>
      </c>
      <c r="AJ4" s="14">
        <v>406052</v>
      </c>
      <c r="AK4" s="15">
        <v>549151</v>
      </c>
      <c r="AL4" s="1">
        <v>13</v>
      </c>
      <c r="AM4" s="1" t="s">
        <v>62</v>
      </c>
      <c r="AN4" s="14">
        <v>1430528</v>
      </c>
      <c r="AO4" s="14">
        <v>856716</v>
      </c>
      <c r="AP4" s="15">
        <v>573812</v>
      </c>
      <c r="AQ4" s="1">
        <v>13</v>
      </c>
      <c r="AR4" s="1" t="s">
        <v>62</v>
      </c>
      <c r="AS4" s="14">
        <v>2103243</v>
      </c>
      <c r="AT4" s="14">
        <v>1502754</v>
      </c>
      <c r="AU4" s="15">
        <v>600489</v>
      </c>
      <c r="AV4" s="1">
        <v>13</v>
      </c>
      <c r="AW4" s="1" t="s">
        <v>62</v>
      </c>
      <c r="AX4" s="14">
        <v>2812557</v>
      </c>
      <c r="AY4" s="14">
        <v>2107222</v>
      </c>
      <c r="AZ4" s="15">
        <v>705335</v>
      </c>
      <c r="BA4" s="1">
        <v>13</v>
      </c>
      <c r="BB4" s="1" t="s">
        <v>62</v>
      </c>
      <c r="BC4" s="14">
        <v>3483985</v>
      </c>
      <c r="BD4" s="14">
        <v>2755490</v>
      </c>
      <c r="BE4" s="15">
        <v>728495</v>
      </c>
    </row>
    <row r="5" spans="1:57" ht="14.25">
      <c r="A5" s="1">
        <v>14</v>
      </c>
      <c r="B5" s="9" t="s">
        <v>63</v>
      </c>
      <c r="E5" s="10"/>
      <c r="F5" s="10"/>
      <c r="G5" s="11"/>
      <c r="J5" s="11"/>
      <c r="L5" s="9"/>
      <c r="O5" s="11"/>
      <c r="Q5" s="9"/>
      <c r="T5" s="10"/>
      <c r="U5" s="10"/>
      <c r="V5" s="11"/>
      <c r="W5" s="1">
        <v>14</v>
      </c>
      <c r="X5" s="1" t="s">
        <v>64</v>
      </c>
      <c r="Y5" s="10">
        <v>18116</v>
      </c>
      <c r="Z5" s="10">
        <f>2410+2253+256+213</f>
        <v>5132</v>
      </c>
      <c r="AA5" s="11">
        <f>6978+6006</f>
        <v>12984</v>
      </c>
      <c r="AB5" s="1">
        <v>14</v>
      </c>
      <c r="AC5" s="1" t="s">
        <v>64</v>
      </c>
      <c r="AD5" s="10">
        <v>29489</v>
      </c>
      <c r="AE5" s="10">
        <v>12717</v>
      </c>
      <c r="AF5" s="11">
        <v>16772</v>
      </c>
      <c r="AG5" s="1">
        <v>14</v>
      </c>
      <c r="AH5" s="1" t="s">
        <v>65</v>
      </c>
      <c r="AI5" s="14">
        <v>40885</v>
      </c>
      <c r="AJ5" s="14">
        <v>17582</v>
      </c>
      <c r="AK5" s="15">
        <v>23303</v>
      </c>
      <c r="AL5" s="1">
        <v>14</v>
      </c>
      <c r="AM5" s="1" t="s">
        <v>65</v>
      </c>
      <c r="AN5" s="14">
        <v>79121</v>
      </c>
      <c r="AO5" s="14">
        <v>48738</v>
      </c>
      <c r="AP5" s="15">
        <v>30383</v>
      </c>
      <c r="AQ5" s="1">
        <v>14</v>
      </c>
      <c r="AR5" s="1" t="s">
        <v>63</v>
      </c>
      <c r="AS5" s="14">
        <v>217583</v>
      </c>
      <c r="AT5" s="14">
        <v>140818</v>
      </c>
      <c r="AU5" s="15">
        <v>76765</v>
      </c>
      <c r="AV5" s="1">
        <v>14</v>
      </c>
      <c r="AW5" s="1" t="s">
        <v>63</v>
      </c>
      <c r="AX5" s="14">
        <v>324397</v>
      </c>
      <c r="AY5" s="14">
        <v>247016</v>
      </c>
      <c r="AZ5" s="15">
        <v>77381</v>
      </c>
      <c r="BA5" s="1">
        <v>14</v>
      </c>
      <c r="BB5" s="1" t="s">
        <v>63</v>
      </c>
      <c r="BC5" s="14">
        <v>450479</v>
      </c>
      <c r="BD5" s="14">
        <v>344859</v>
      </c>
      <c r="BE5" s="15">
        <v>105620</v>
      </c>
    </row>
    <row r="6" spans="1:57" ht="14.25">
      <c r="A6" s="1">
        <v>15</v>
      </c>
      <c r="B6" s="9" t="s">
        <v>66</v>
      </c>
      <c r="C6" s="1">
        <v>15</v>
      </c>
      <c r="D6" s="1" t="s">
        <v>66</v>
      </c>
      <c r="E6" s="10">
        <f>F6+G6</f>
        <v>275237</v>
      </c>
      <c r="F6" s="10">
        <v>247779</v>
      </c>
      <c r="G6" s="11">
        <v>27458</v>
      </c>
      <c r="H6" s="1">
        <v>15</v>
      </c>
      <c r="I6" s="1" t="s">
        <v>66</v>
      </c>
      <c r="J6" s="11">
        <v>455356</v>
      </c>
      <c r="K6" s="1">
        <v>15</v>
      </c>
      <c r="L6" s="9" t="s">
        <v>66</v>
      </c>
      <c r="M6" s="1">
        <v>15</v>
      </c>
      <c r="N6" s="1" t="s">
        <v>66</v>
      </c>
      <c r="O6" s="11">
        <v>983507</v>
      </c>
      <c r="P6" s="1">
        <v>15</v>
      </c>
      <c r="Q6" s="9" t="s">
        <v>66</v>
      </c>
      <c r="R6" s="1">
        <v>15</v>
      </c>
      <c r="S6" s="1" t="s">
        <v>66</v>
      </c>
      <c r="T6" s="10">
        <v>944644</v>
      </c>
      <c r="U6" s="10">
        <f>T6-V6</f>
        <v>286865</v>
      </c>
      <c r="V6" s="11">
        <f>318593+339186</f>
        <v>657779</v>
      </c>
      <c r="W6" s="1">
        <v>15</v>
      </c>
      <c r="X6" s="1" t="s">
        <v>66</v>
      </c>
      <c r="Y6" s="10">
        <v>1123273</v>
      </c>
      <c r="Z6" s="10">
        <f>86399+99827+97698+105087</f>
        <v>389011</v>
      </c>
      <c r="AA6" s="11">
        <f>378979+355283</f>
        <v>734262</v>
      </c>
      <c r="AB6" s="1">
        <v>15</v>
      </c>
      <c r="AC6" s="1" t="s">
        <v>66</v>
      </c>
      <c r="AD6" s="10">
        <v>1550935</v>
      </c>
      <c r="AE6" s="10">
        <v>630672</v>
      </c>
      <c r="AF6" s="11">
        <v>920263</v>
      </c>
      <c r="AG6" s="1">
        <v>15</v>
      </c>
      <c r="AH6" s="1" t="s">
        <v>66</v>
      </c>
      <c r="AI6" s="14">
        <v>2166998</v>
      </c>
      <c r="AJ6" s="14">
        <v>1021195</v>
      </c>
      <c r="AK6" s="15">
        <v>1145803</v>
      </c>
      <c r="AL6" s="1">
        <v>15</v>
      </c>
      <c r="AM6" s="1" t="s">
        <v>66</v>
      </c>
      <c r="AN6" s="14">
        <v>3403498</v>
      </c>
      <c r="AO6" s="14">
        <v>1666993</v>
      </c>
      <c r="AP6" s="15">
        <v>1736505</v>
      </c>
      <c r="AQ6" s="1">
        <v>15</v>
      </c>
      <c r="AR6" s="1" t="s">
        <v>66</v>
      </c>
      <c r="AS6" s="14">
        <v>4950060</v>
      </c>
      <c r="AT6" s="14">
        <v>2596388</v>
      </c>
      <c r="AU6" s="15">
        <v>2353672</v>
      </c>
      <c r="AV6" s="1">
        <v>15</v>
      </c>
      <c r="AW6" s="1" t="s">
        <v>66</v>
      </c>
      <c r="AX6" s="14">
        <v>6192307</v>
      </c>
      <c r="AY6" s="14">
        <v>4120693</v>
      </c>
      <c r="AZ6" s="15">
        <v>2071614</v>
      </c>
      <c r="BA6" s="1">
        <v>15</v>
      </c>
      <c r="BB6" s="1" t="s">
        <v>66</v>
      </c>
      <c r="BC6" s="14">
        <v>7581051</v>
      </c>
      <c r="BD6" s="14">
        <v>5191559</v>
      </c>
      <c r="BE6" s="15">
        <v>2389492</v>
      </c>
    </row>
    <row r="7" spans="1:57" ht="14.25">
      <c r="A7" s="1">
        <v>16</v>
      </c>
      <c r="B7" s="9" t="s">
        <v>67</v>
      </c>
      <c r="E7" s="10"/>
      <c r="F7" s="10"/>
      <c r="G7" s="11"/>
      <c r="J7" s="11"/>
      <c r="L7" s="9"/>
      <c r="O7" s="11"/>
      <c r="Q7" s="9"/>
      <c r="T7" s="10"/>
      <c r="U7" s="10"/>
      <c r="V7" s="11"/>
      <c r="W7" s="1">
        <v>16</v>
      </c>
      <c r="X7" s="1" t="s">
        <v>68</v>
      </c>
      <c r="Y7" s="10">
        <v>37477</v>
      </c>
      <c r="Z7" s="10">
        <f>3572+3113+3668+3547</f>
        <v>13900</v>
      </c>
      <c r="AA7" s="11">
        <f>12463+11114</f>
        <v>23577</v>
      </c>
      <c r="AB7" s="1">
        <v>16</v>
      </c>
      <c r="AC7" s="1" t="s">
        <v>68</v>
      </c>
      <c r="AD7" s="10">
        <v>68889</v>
      </c>
      <c r="AE7" s="10">
        <v>35390</v>
      </c>
      <c r="AF7" s="11">
        <v>33499</v>
      </c>
      <c r="AG7" s="1">
        <v>16</v>
      </c>
      <c r="AH7" s="1" t="s">
        <v>68</v>
      </c>
      <c r="AI7" s="14">
        <v>114230</v>
      </c>
      <c r="AJ7" s="14">
        <v>62400</v>
      </c>
      <c r="AK7" s="15">
        <v>51830</v>
      </c>
      <c r="AL7" s="1">
        <v>16</v>
      </c>
      <c r="AM7" s="1" t="s">
        <v>68</v>
      </c>
      <c r="AN7" s="14">
        <v>175258</v>
      </c>
      <c r="AO7" s="14">
        <v>103719</v>
      </c>
      <c r="AP7" s="15">
        <v>71539</v>
      </c>
      <c r="AQ7" s="1">
        <v>16</v>
      </c>
      <c r="AR7" s="1" t="s">
        <v>67</v>
      </c>
      <c r="AS7" s="14">
        <v>289397</v>
      </c>
      <c r="AT7" s="14">
        <v>234131</v>
      </c>
      <c r="AU7" s="15">
        <v>55266</v>
      </c>
      <c r="AV7" s="1">
        <v>16</v>
      </c>
      <c r="AW7" s="1" t="s">
        <v>67</v>
      </c>
      <c r="AX7" s="14">
        <v>477032</v>
      </c>
      <c r="AY7" s="14">
        <v>424683</v>
      </c>
      <c r="AZ7" s="15">
        <v>52349</v>
      </c>
      <c r="BA7" s="1">
        <v>16</v>
      </c>
      <c r="BB7" s="1" t="s">
        <v>67</v>
      </c>
      <c r="BC7" s="14">
        <v>669526</v>
      </c>
      <c r="BD7" s="14">
        <v>601036</v>
      </c>
      <c r="BE7" s="15">
        <v>68490</v>
      </c>
    </row>
    <row r="8" spans="1:57" ht="14.25">
      <c r="A8" s="1">
        <v>17</v>
      </c>
      <c r="B8" s="9" t="s">
        <v>69</v>
      </c>
      <c r="E8" s="10"/>
      <c r="F8" s="10"/>
      <c r="G8" s="11"/>
      <c r="J8" s="11"/>
      <c r="L8" s="9"/>
      <c r="O8" s="11"/>
      <c r="Q8" s="9"/>
      <c r="T8" s="10"/>
      <c r="U8" s="10"/>
      <c r="V8" s="11"/>
      <c r="Y8" s="10"/>
      <c r="Z8" s="10"/>
      <c r="AA8" s="11"/>
      <c r="AD8" s="10"/>
      <c r="AE8" s="10"/>
      <c r="AF8" s="11"/>
      <c r="AI8" s="14"/>
      <c r="AJ8" s="14"/>
      <c r="AK8" s="15"/>
      <c r="AN8" s="14"/>
      <c r="AO8" s="14"/>
      <c r="AP8" s="15"/>
      <c r="AQ8" s="1">
        <v>17</v>
      </c>
      <c r="AR8" s="1" t="s">
        <v>69</v>
      </c>
      <c r="AS8" s="14">
        <v>919863</v>
      </c>
      <c r="AT8" s="14">
        <v>530636</v>
      </c>
      <c r="AU8" s="15">
        <v>389227</v>
      </c>
      <c r="AV8" s="1">
        <v>17</v>
      </c>
      <c r="AW8" s="1" t="s">
        <v>69</v>
      </c>
      <c r="AX8" s="14">
        <v>1157098</v>
      </c>
      <c r="AY8" s="14">
        <v>859961</v>
      </c>
      <c r="AZ8" s="15">
        <v>297137</v>
      </c>
      <c r="BA8" s="1">
        <v>17</v>
      </c>
      <c r="BB8" s="1" t="s">
        <v>69</v>
      </c>
      <c r="BC8" s="14">
        <v>1383445</v>
      </c>
      <c r="BD8" s="14">
        <v>1090106</v>
      </c>
      <c r="BE8" s="15">
        <v>293339</v>
      </c>
    </row>
    <row r="9" spans="1:57" ht="14.25">
      <c r="A9" s="1">
        <v>20</v>
      </c>
      <c r="B9" s="9" t="s">
        <v>70</v>
      </c>
      <c r="E9" s="10"/>
      <c r="F9" s="10"/>
      <c r="G9" s="11"/>
      <c r="J9" s="11"/>
      <c r="L9" s="9"/>
      <c r="O9" s="11"/>
      <c r="Q9" s="9"/>
      <c r="T9" s="10"/>
      <c r="U9" s="10"/>
      <c r="V9" s="11"/>
      <c r="W9" s="1">
        <v>20</v>
      </c>
      <c r="X9" s="1" t="s">
        <v>71</v>
      </c>
      <c r="Y9" s="10">
        <v>581</v>
      </c>
      <c r="Z9" s="10">
        <v>581</v>
      </c>
      <c r="AA9" s="11"/>
      <c r="AB9" s="1">
        <v>20</v>
      </c>
      <c r="AC9" s="1" t="s">
        <v>71</v>
      </c>
      <c r="AD9" s="10">
        <v>1389</v>
      </c>
      <c r="AE9" s="10">
        <v>1389</v>
      </c>
      <c r="AF9" s="11"/>
      <c r="AG9" s="1">
        <v>20</v>
      </c>
      <c r="AH9" s="1" t="s">
        <v>71</v>
      </c>
      <c r="AI9" s="14">
        <v>1241</v>
      </c>
      <c r="AJ9" s="14">
        <v>1241</v>
      </c>
      <c r="AK9" s="15"/>
      <c r="AL9" s="1">
        <v>20</v>
      </c>
      <c r="AM9" s="1" t="s">
        <v>71</v>
      </c>
      <c r="AN9" s="14">
        <v>1274</v>
      </c>
      <c r="AO9" s="14">
        <v>1274</v>
      </c>
      <c r="AP9" s="15"/>
      <c r="AS9" s="14"/>
      <c r="AT9" s="14"/>
      <c r="AU9" s="15"/>
      <c r="AX9" s="14"/>
      <c r="AY9" s="14"/>
      <c r="AZ9" s="15"/>
      <c r="BC9" s="14"/>
      <c r="BD9" s="14"/>
      <c r="BE9" s="15"/>
    </row>
    <row r="10" spans="1:57" ht="14.25">
      <c r="A10" s="1">
        <v>21</v>
      </c>
      <c r="B10" s="9" t="s">
        <v>72</v>
      </c>
      <c r="C10" s="1">
        <v>21</v>
      </c>
      <c r="D10" s="1" t="s">
        <v>72</v>
      </c>
      <c r="E10" s="10">
        <f>F10+G10</f>
        <v>359040</v>
      </c>
      <c r="F10" s="10">
        <v>284101</v>
      </c>
      <c r="G10" s="11">
        <v>74939</v>
      </c>
      <c r="H10" s="1">
        <v>21</v>
      </c>
      <c r="I10" s="1" t="s">
        <v>72</v>
      </c>
      <c r="J10" s="11">
        <v>499308</v>
      </c>
      <c r="K10" s="1">
        <v>21</v>
      </c>
      <c r="L10" s="9" t="s">
        <v>72</v>
      </c>
      <c r="M10" s="1">
        <v>21</v>
      </c>
      <c r="N10" s="1" t="s">
        <v>72</v>
      </c>
      <c r="O10" s="11">
        <v>874337</v>
      </c>
      <c r="P10" s="1">
        <v>21</v>
      </c>
      <c r="Q10" s="9" t="s">
        <v>72</v>
      </c>
      <c r="R10" s="1">
        <v>21</v>
      </c>
      <c r="S10" s="1" t="s">
        <v>72</v>
      </c>
      <c r="T10" s="10">
        <v>1235169</v>
      </c>
      <c r="U10" s="10">
        <f>T10-V10</f>
        <v>185552</v>
      </c>
      <c r="V10" s="11">
        <f>520975+528642</f>
        <v>1049617</v>
      </c>
      <c r="W10" s="1">
        <v>21</v>
      </c>
      <c r="X10" s="1" t="s">
        <v>72</v>
      </c>
      <c r="Y10" s="10">
        <v>1583248</v>
      </c>
      <c r="Z10" s="10">
        <f>75365+90420+51525+56978</f>
        <v>274288</v>
      </c>
      <c r="AA10" s="11">
        <f>663144+645816</f>
        <v>1308960</v>
      </c>
      <c r="AB10" s="1">
        <v>21</v>
      </c>
      <c r="AC10" s="1" t="s">
        <v>72</v>
      </c>
      <c r="AD10" s="10">
        <v>2492139</v>
      </c>
      <c r="AE10" s="10">
        <v>448509</v>
      </c>
      <c r="AF10" s="11">
        <v>2043630</v>
      </c>
      <c r="AG10" s="1">
        <v>21</v>
      </c>
      <c r="AH10" s="1" t="s">
        <v>72</v>
      </c>
      <c r="AI10" s="14">
        <v>2992678</v>
      </c>
      <c r="AJ10" s="14">
        <v>753466</v>
      </c>
      <c r="AK10" s="15">
        <v>2239212</v>
      </c>
      <c r="AL10" s="1">
        <v>21</v>
      </c>
      <c r="AM10" s="1" t="s">
        <v>72</v>
      </c>
      <c r="AN10" s="14">
        <v>3996444</v>
      </c>
      <c r="AO10" s="14">
        <v>1254830</v>
      </c>
      <c r="AP10" s="15">
        <v>2741614</v>
      </c>
      <c r="AQ10" s="1">
        <v>21</v>
      </c>
      <c r="AR10" s="1" t="s">
        <v>72</v>
      </c>
      <c r="AS10" s="14">
        <v>4930253</v>
      </c>
      <c r="AT10" s="14">
        <v>1972421</v>
      </c>
      <c r="AU10" s="15">
        <v>2957832</v>
      </c>
      <c r="AV10" s="1">
        <v>21</v>
      </c>
      <c r="AW10" s="1" t="s">
        <v>72</v>
      </c>
      <c r="AX10" s="14">
        <v>5651475</v>
      </c>
      <c r="AY10" s="14">
        <v>3364070</v>
      </c>
      <c r="AZ10" s="15">
        <v>2287405</v>
      </c>
      <c r="BA10" s="1">
        <v>21</v>
      </c>
      <c r="BB10" s="1" t="s">
        <v>72</v>
      </c>
      <c r="BC10" s="14">
        <v>6574789</v>
      </c>
      <c r="BD10" s="14">
        <v>4147149</v>
      </c>
      <c r="BE10" s="15">
        <v>2427640</v>
      </c>
    </row>
    <row r="11" spans="1:57" ht="14.25">
      <c r="A11" s="1">
        <v>22</v>
      </c>
      <c r="B11" s="9" t="s">
        <v>73</v>
      </c>
      <c r="C11" s="1">
        <v>22</v>
      </c>
      <c r="D11" s="1" t="s">
        <v>74</v>
      </c>
      <c r="E11" s="10">
        <f>F11+G11</f>
        <v>202222</v>
      </c>
      <c r="F11" s="10">
        <v>178427</v>
      </c>
      <c r="G11" s="11">
        <v>23795</v>
      </c>
      <c r="H11" s="1">
        <v>22</v>
      </c>
      <c r="I11" s="1" t="s">
        <v>74</v>
      </c>
      <c r="J11" s="11">
        <v>334328</v>
      </c>
      <c r="K11" s="1">
        <v>22</v>
      </c>
      <c r="L11" s="9" t="s">
        <v>74</v>
      </c>
      <c r="M11" s="1">
        <v>22</v>
      </c>
      <c r="N11" s="1" t="s">
        <v>74</v>
      </c>
      <c r="O11" s="11">
        <v>609003</v>
      </c>
      <c r="P11" s="1">
        <v>22</v>
      </c>
      <c r="Q11" s="9" t="s">
        <v>74</v>
      </c>
      <c r="R11" s="1">
        <v>22</v>
      </c>
      <c r="S11" s="1" t="s">
        <v>73</v>
      </c>
      <c r="T11" s="10">
        <v>817601</v>
      </c>
      <c r="U11" s="10">
        <f>T11-V11</f>
        <v>124197</v>
      </c>
      <c r="V11" s="11">
        <f>345018+348386</f>
        <v>693404</v>
      </c>
      <c r="W11" s="1">
        <v>22</v>
      </c>
      <c r="X11" s="1" t="s">
        <v>73</v>
      </c>
      <c r="Y11" s="10">
        <v>1045696</v>
      </c>
      <c r="Z11" s="10">
        <f>36953+47034+40926+45671</f>
        <v>170584</v>
      </c>
      <c r="AA11" s="11">
        <f>439306+435806</f>
        <v>875112</v>
      </c>
      <c r="AB11" s="1">
        <v>22</v>
      </c>
      <c r="AC11" s="1" t="s">
        <v>73</v>
      </c>
      <c r="AD11" s="10">
        <v>1263368</v>
      </c>
      <c r="AE11" s="10">
        <v>298152</v>
      </c>
      <c r="AF11" s="11">
        <v>965216</v>
      </c>
      <c r="AG11" s="1">
        <v>22</v>
      </c>
      <c r="AH11" s="1" t="s">
        <v>73</v>
      </c>
      <c r="AI11" s="14">
        <v>1680573</v>
      </c>
      <c r="AJ11" s="14">
        <v>537510</v>
      </c>
      <c r="AK11" s="15">
        <v>1143063</v>
      </c>
      <c r="AL11" s="1">
        <v>22</v>
      </c>
      <c r="AM11" s="1" t="s">
        <v>73</v>
      </c>
      <c r="AN11" s="14">
        <v>2139196</v>
      </c>
      <c r="AO11" s="14">
        <v>897812</v>
      </c>
      <c r="AP11" s="15">
        <v>1241384</v>
      </c>
      <c r="AQ11" s="1">
        <v>22</v>
      </c>
      <c r="AR11" s="1" t="s">
        <v>73</v>
      </c>
      <c r="AS11" s="14">
        <v>2582137</v>
      </c>
      <c r="AT11" s="14">
        <v>1367184</v>
      </c>
      <c r="AU11" s="15">
        <v>1214953</v>
      </c>
      <c r="AV11" s="1">
        <v>22</v>
      </c>
      <c r="AW11" s="1" t="s">
        <v>73</v>
      </c>
      <c r="AX11" s="14">
        <v>2843278</v>
      </c>
      <c r="AY11" s="14">
        <v>1788590</v>
      </c>
      <c r="AZ11" s="15">
        <v>1054688</v>
      </c>
      <c r="BA11" s="1">
        <v>22</v>
      </c>
      <c r="BB11" s="1" t="s">
        <v>73</v>
      </c>
      <c r="BC11" s="14">
        <v>3118360</v>
      </c>
      <c r="BD11" s="14">
        <v>2050959</v>
      </c>
      <c r="BE11" s="15">
        <v>1067401</v>
      </c>
    </row>
    <row r="12" spans="1:57" ht="14.25">
      <c r="A12" s="1">
        <v>23</v>
      </c>
      <c r="B12" s="9" t="s">
        <v>75</v>
      </c>
      <c r="C12" s="1">
        <v>23</v>
      </c>
      <c r="D12" s="1" t="s">
        <v>75</v>
      </c>
      <c r="E12" s="10">
        <f>F12+G12</f>
        <v>721686</v>
      </c>
      <c r="F12" s="10">
        <v>689773</v>
      </c>
      <c r="G12" s="11">
        <v>31913</v>
      </c>
      <c r="H12" s="1">
        <v>23</v>
      </c>
      <c r="I12" s="1" t="s">
        <v>75</v>
      </c>
      <c r="J12" s="11">
        <v>849127</v>
      </c>
      <c r="K12" s="1">
        <v>23</v>
      </c>
      <c r="L12" s="9" t="s">
        <v>75</v>
      </c>
      <c r="M12" s="1">
        <v>23</v>
      </c>
      <c r="N12" s="1" t="s">
        <v>75</v>
      </c>
      <c r="O12" s="11">
        <v>1319228</v>
      </c>
      <c r="P12" s="1">
        <v>23</v>
      </c>
      <c r="Q12" s="9" t="s">
        <v>75</v>
      </c>
      <c r="R12" s="1">
        <v>23</v>
      </c>
      <c r="S12" s="1" t="s">
        <v>75</v>
      </c>
      <c r="T12" s="10">
        <v>2091032</v>
      </c>
      <c r="U12" s="10">
        <f>T12-V12</f>
        <v>475028</v>
      </c>
      <c r="V12" s="11">
        <f>806118+809886</f>
        <v>1616004</v>
      </c>
      <c r="W12" s="1">
        <v>23</v>
      </c>
      <c r="X12" s="1" t="s">
        <v>75</v>
      </c>
      <c r="Y12" s="10">
        <v>2695450</v>
      </c>
      <c r="Z12" s="10">
        <f>140943+176811+170612+191238</f>
        <v>679604</v>
      </c>
      <c r="AA12" s="11">
        <f>1010374+1005472</f>
        <v>2015846</v>
      </c>
      <c r="AB12" s="1">
        <v>23</v>
      </c>
      <c r="AC12" s="1" t="s">
        <v>75</v>
      </c>
      <c r="AD12" s="10">
        <v>3337856</v>
      </c>
      <c r="AE12" s="10">
        <v>1124826</v>
      </c>
      <c r="AF12" s="11">
        <v>2213027</v>
      </c>
      <c r="AG12" s="1">
        <v>23</v>
      </c>
      <c r="AH12" s="1" t="s">
        <v>75</v>
      </c>
      <c r="AI12" s="14">
        <v>4361603</v>
      </c>
      <c r="AJ12" s="14">
        <v>1781068</v>
      </c>
      <c r="AK12" s="15">
        <v>2580535</v>
      </c>
      <c r="AL12" s="1">
        <v>23</v>
      </c>
      <c r="AM12" s="1" t="s">
        <v>75</v>
      </c>
      <c r="AN12" s="14">
        <v>5288429</v>
      </c>
      <c r="AO12" s="14">
        <v>2810373</v>
      </c>
      <c r="AP12" s="15">
        <v>2478056</v>
      </c>
      <c r="AQ12" s="1">
        <v>23</v>
      </c>
      <c r="AR12" s="1" t="s">
        <v>75</v>
      </c>
      <c r="AS12" s="14">
        <v>6366647</v>
      </c>
      <c r="AT12" s="14">
        <v>4162007</v>
      </c>
      <c r="AU12" s="15">
        <v>2204640</v>
      </c>
      <c r="AV12" s="1">
        <v>23</v>
      </c>
      <c r="AW12" s="1" t="s">
        <v>75</v>
      </c>
      <c r="AX12" s="14">
        <v>7430661</v>
      </c>
      <c r="AY12" s="14">
        <v>5315318</v>
      </c>
      <c r="AZ12" s="15">
        <v>2115343</v>
      </c>
      <c r="BA12" s="1">
        <v>23</v>
      </c>
      <c r="BB12" s="1" t="s">
        <v>75</v>
      </c>
      <c r="BC12" s="14">
        <v>8452381</v>
      </c>
      <c r="BD12" s="14">
        <v>6346569</v>
      </c>
      <c r="BE12" s="15">
        <v>2105812</v>
      </c>
    </row>
    <row r="13" spans="1:57" ht="14.25">
      <c r="A13" s="1">
        <v>24</v>
      </c>
      <c r="B13" s="9" t="s">
        <v>76</v>
      </c>
      <c r="C13" s="1">
        <v>24</v>
      </c>
      <c r="D13" s="1" t="s">
        <v>76</v>
      </c>
      <c r="E13" s="10">
        <f>F13+G13</f>
        <v>233979</v>
      </c>
      <c r="F13" s="10">
        <v>220959</v>
      </c>
      <c r="G13" s="11">
        <v>13020</v>
      </c>
      <c r="H13" s="1">
        <v>24</v>
      </c>
      <c r="I13" s="1" t="s">
        <v>76</v>
      </c>
      <c r="J13" s="11">
        <v>274317</v>
      </c>
      <c r="K13" s="1">
        <v>24</v>
      </c>
      <c r="L13" s="9" t="s">
        <v>76</v>
      </c>
      <c r="M13" s="1">
        <v>24</v>
      </c>
      <c r="N13" s="1" t="s">
        <v>76</v>
      </c>
      <c r="O13" s="11">
        <v>537135</v>
      </c>
      <c r="P13" s="1">
        <v>24</v>
      </c>
      <c r="Q13" s="9" t="s">
        <v>76</v>
      </c>
      <c r="R13" s="1">
        <v>24</v>
      </c>
      <c r="S13" s="1" t="s">
        <v>76</v>
      </c>
      <c r="T13" s="10">
        <v>768018</v>
      </c>
      <c r="U13" s="10">
        <f>T13-V13</f>
        <v>164248</v>
      </c>
      <c r="V13" s="11">
        <f>304589+299181</f>
        <v>603770</v>
      </c>
      <c r="W13" s="1">
        <v>24</v>
      </c>
      <c r="X13" s="1" t="s">
        <v>76</v>
      </c>
      <c r="Y13" s="10">
        <v>967921</v>
      </c>
      <c r="Z13" s="10">
        <f>77332+94163+38838+43432</f>
        <v>253765</v>
      </c>
      <c r="AA13" s="11">
        <f>357691+356465</f>
        <v>714156</v>
      </c>
      <c r="AB13" s="1">
        <v>24</v>
      </c>
      <c r="AC13" s="1" t="s">
        <v>76</v>
      </c>
      <c r="AD13" s="10">
        <v>1157258</v>
      </c>
      <c r="AE13" s="10">
        <v>435189</v>
      </c>
      <c r="AF13" s="11">
        <v>722069</v>
      </c>
      <c r="AG13" s="1">
        <v>24</v>
      </c>
      <c r="AH13" s="1" t="s">
        <v>76</v>
      </c>
      <c r="AI13" s="14">
        <v>1550184</v>
      </c>
      <c r="AJ13" s="14">
        <v>736615</v>
      </c>
      <c r="AK13" s="15">
        <v>813569</v>
      </c>
      <c r="AL13" s="1">
        <v>24</v>
      </c>
      <c r="AM13" s="1" t="s">
        <v>76</v>
      </c>
      <c r="AN13" s="14">
        <v>1898835</v>
      </c>
      <c r="AO13" s="14">
        <v>1115279</v>
      </c>
      <c r="AP13" s="15">
        <v>783556</v>
      </c>
      <c r="AQ13" s="1">
        <v>24</v>
      </c>
      <c r="AR13" s="1" t="s">
        <v>76</v>
      </c>
      <c r="AS13" s="14">
        <v>2415567</v>
      </c>
      <c r="AT13" s="14">
        <v>1669267</v>
      </c>
      <c r="AU13" s="15">
        <v>746300</v>
      </c>
      <c r="AV13" s="1">
        <v>24</v>
      </c>
      <c r="AW13" s="1" t="s">
        <v>76</v>
      </c>
      <c r="AX13" s="14">
        <v>2776782</v>
      </c>
      <c r="AY13" s="14">
        <v>2036673</v>
      </c>
      <c r="AZ13" s="15">
        <v>740109</v>
      </c>
      <c r="BA13" s="1">
        <v>24</v>
      </c>
      <c r="BB13" s="1" t="s">
        <v>76</v>
      </c>
      <c r="BC13" s="14">
        <v>3168027</v>
      </c>
      <c r="BD13" s="14">
        <v>2464991</v>
      </c>
      <c r="BE13" s="15">
        <v>703036</v>
      </c>
    </row>
    <row r="14" spans="1:57" ht="14.25">
      <c r="A14" s="1">
        <v>25</v>
      </c>
      <c r="B14" s="9" t="s">
        <v>77</v>
      </c>
      <c r="C14" s="1">
        <v>25</v>
      </c>
      <c r="D14" s="1" t="s">
        <v>78</v>
      </c>
      <c r="E14" s="10">
        <f>F14+G14</f>
        <v>376226</v>
      </c>
      <c r="F14" s="10">
        <v>354700</v>
      </c>
      <c r="G14" s="11">
        <v>21526</v>
      </c>
      <c r="H14" s="1">
        <v>25</v>
      </c>
      <c r="I14" s="1" t="s">
        <v>78</v>
      </c>
      <c r="J14" s="11">
        <v>490784</v>
      </c>
      <c r="K14" s="1">
        <v>25</v>
      </c>
      <c r="L14" s="9" t="s">
        <v>78</v>
      </c>
      <c r="M14" s="1">
        <v>25</v>
      </c>
      <c r="N14" s="1" t="s">
        <v>79</v>
      </c>
      <c r="O14" s="11">
        <v>961106</v>
      </c>
      <c r="P14" s="1">
        <v>25</v>
      </c>
      <c r="Q14" s="9" t="s">
        <v>79</v>
      </c>
      <c r="R14" s="1">
        <v>25</v>
      </c>
      <c r="S14" s="1" t="s">
        <v>77</v>
      </c>
      <c r="T14" s="10">
        <v>1422282</v>
      </c>
      <c r="U14" s="10">
        <f>T14-V14</f>
        <v>311402</v>
      </c>
      <c r="V14" s="11">
        <f>556099+554781</f>
        <v>1110880</v>
      </c>
      <c r="W14" s="1">
        <v>25</v>
      </c>
      <c r="X14" s="1" t="s">
        <v>77</v>
      </c>
      <c r="Y14" s="10">
        <v>1713259</v>
      </c>
      <c r="Z14" s="10">
        <f>141324+172873+67555+74964</f>
        <v>456716</v>
      </c>
      <c r="AA14" s="11">
        <f>623582+632961</f>
        <v>1256543</v>
      </c>
      <c r="AB14" s="1">
        <v>25</v>
      </c>
      <c r="AC14" s="1" t="s">
        <v>77</v>
      </c>
      <c r="AD14" s="10">
        <v>2018023</v>
      </c>
      <c r="AE14" s="10">
        <v>708051</v>
      </c>
      <c r="AF14" s="11">
        <v>1309972</v>
      </c>
      <c r="AG14" s="1">
        <v>25</v>
      </c>
      <c r="AH14" s="1" t="s">
        <v>77</v>
      </c>
      <c r="AI14" s="14">
        <v>2382463</v>
      </c>
      <c r="AJ14" s="14">
        <v>1002420</v>
      </c>
      <c r="AK14" s="15">
        <v>1380043</v>
      </c>
      <c r="AL14" s="1">
        <v>25</v>
      </c>
      <c r="AM14" s="1" t="s">
        <v>77</v>
      </c>
      <c r="AN14" s="14">
        <v>2770346</v>
      </c>
      <c r="AO14" s="14">
        <v>1449206</v>
      </c>
      <c r="AP14" s="15">
        <v>1321140</v>
      </c>
      <c r="AQ14" s="1">
        <v>25</v>
      </c>
      <c r="AR14" s="1" t="s">
        <v>77</v>
      </c>
      <c r="AS14" s="14">
        <v>3201114</v>
      </c>
      <c r="AT14" s="14">
        <v>2052066</v>
      </c>
      <c r="AU14" s="15">
        <v>1149048</v>
      </c>
      <c r="AV14" s="1">
        <v>25</v>
      </c>
      <c r="AW14" s="1" t="s">
        <v>77</v>
      </c>
      <c r="AX14" s="14">
        <v>3443825</v>
      </c>
      <c r="AY14" s="14">
        <v>2447212</v>
      </c>
      <c r="AZ14" s="15">
        <v>996613</v>
      </c>
      <c r="BA14" s="1">
        <v>25</v>
      </c>
      <c r="BB14" s="1" t="s">
        <v>77</v>
      </c>
      <c r="BC14" s="14">
        <v>3766528</v>
      </c>
      <c r="BD14" s="14">
        <v>2838678</v>
      </c>
      <c r="BE14" s="15">
        <v>927850</v>
      </c>
    </row>
    <row r="15" spans="1:57" ht="14.25">
      <c r="A15" s="1">
        <v>26</v>
      </c>
      <c r="B15" s="9" t="s">
        <v>80</v>
      </c>
      <c r="C15" s="1">
        <v>26</v>
      </c>
      <c r="D15" s="1" t="s">
        <v>80</v>
      </c>
      <c r="E15" s="10">
        <f>F15+G15</f>
        <v>841539</v>
      </c>
      <c r="F15" s="10">
        <v>752511</v>
      </c>
      <c r="G15" s="11">
        <v>89028</v>
      </c>
      <c r="H15" s="1">
        <v>26</v>
      </c>
      <c r="I15" s="1" t="s">
        <v>80</v>
      </c>
      <c r="J15" s="11">
        <v>1178150</v>
      </c>
      <c r="K15" s="1">
        <v>26</v>
      </c>
      <c r="L15" s="9" t="s">
        <v>80</v>
      </c>
      <c r="M15" s="1">
        <v>26</v>
      </c>
      <c r="N15" s="1" t="s">
        <v>80</v>
      </c>
      <c r="O15" s="11">
        <v>2154835</v>
      </c>
      <c r="P15" s="1">
        <v>26</v>
      </c>
      <c r="Q15" s="9" t="s">
        <v>80</v>
      </c>
      <c r="R15" s="1">
        <v>26</v>
      </c>
      <c r="S15" s="1" t="s">
        <v>80</v>
      </c>
      <c r="T15" s="10">
        <v>2688240</v>
      </c>
      <c r="U15" s="10">
        <f>T15-V15</f>
        <v>787808</v>
      </c>
      <c r="V15" s="11">
        <f>945631+954801</f>
        <v>1900432</v>
      </c>
      <c r="W15" s="1">
        <v>26</v>
      </c>
      <c r="X15" s="1" t="s">
        <v>80</v>
      </c>
      <c r="Y15" s="10">
        <v>3395185</v>
      </c>
      <c r="Z15" s="10">
        <f>223431+275602+312908+355459</f>
        <v>1167400</v>
      </c>
      <c r="AA15" s="11">
        <f>1108179+1119606</f>
        <v>2227785</v>
      </c>
      <c r="AB15" s="1">
        <v>26</v>
      </c>
      <c r="AC15" s="1" t="s">
        <v>80</v>
      </c>
      <c r="AD15" s="10">
        <v>4138289</v>
      </c>
      <c r="AE15" s="10">
        <v>1858078</v>
      </c>
      <c r="AF15" s="11">
        <v>2280211</v>
      </c>
      <c r="AG15" s="1">
        <v>26</v>
      </c>
      <c r="AH15" s="1" t="s">
        <v>80</v>
      </c>
      <c r="AI15" s="14">
        <v>5160625</v>
      </c>
      <c r="AJ15" s="14">
        <v>2810415</v>
      </c>
      <c r="AK15" s="15">
        <v>2350210</v>
      </c>
      <c r="AL15" s="1">
        <v>26</v>
      </c>
      <c r="AM15" s="1" t="s">
        <v>80</v>
      </c>
      <c r="AN15" s="14">
        <v>6142229</v>
      </c>
      <c r="AO15" s="14">
        <v>3783716</v>
      </c>
      <c r="AP15" s="15">
        <v>2358513</v>
      </c>
      <c r="AQ15" s="1">
        <v>26</v>
      </c>
      <c r="AR15" s="1" t="s">
        <v>80</v>
      </c>
      <c r="AS15" s="14">
        <v>7127855</v>
      </c>
      <c r="AT15" s="14">
        <v>5051654</v>
      </c>
      <c r="AU15" s="15">
        <v>2076201</v>
      </c>
      <c r="AV15" s="1">
        <v>26</v>
      </c>
      <c r="AW15" s="1" t="s">
        <v>80</v>
      </c>
      <c r="AX15" s="14">
        <v>7918344</v>
      </c>
      <c r="AY15" s="14">
        <v>6058249</v>
      </c>
      <c r="AZ15" s="15">
        <v>1860095</v>
      </c>
      <c r="BA15" s="1">
        <v>26</v>
      </c>
      <c r="BB15" s="1" t="s">
        <v>80</v>
      </c>
      <c r="BC15" s="14">
        <v>8796448</v>
      </c>
      <c r="BD15" s="14">
        <v>7052210</v>
      </c>
      <c r="BE15" s="15">
        <v>1744238</v>
      </c>
    </row>
    <row r="16" spans="1:57" ht="14.25">
      <c r="A16" s="1">
        <v>27</v>
      </c>
      <c r="B16" s="9" t="s">
        <v>81</v>
      </c>
      <c r="C16" s="1">
        <v>27</v>
      </c>
      <c r="D16" s="1" t="s">
        <v>82</v>
      </c>
      <c r="E16" s="10">
        <f>F16+G16</f>
        <v>348009</v>
      </c>
      <c r="F16" s="10">
        <v>312268</v>
      </c>
      <c r="G16" s="11">
        <v>35741</v>
      </c>
      <c r="H16" s="1">
        <v>27</v>
      </c>
      <c r="I16" s="1" t="s">
        <v>82</v>
      </c>
      <c r="J16" s="11">
        <v>649273</v>
      </c>
      <c r="K16" s="1">
        <v>27</v>
      </c>
      <c r="L16" s="9" t="s">
        <v>82</v>
      </c>
      <c r="M16" s="1">
        <v>27</v>
      </c>
      <c r="N16" s="1" t="s">
        <v>82</v>
      </c>
      <c r="O16" s="11">
        <v>978748</v>
      </c>
      <c r="P16" s="1">
        <v>27</v>
      </c>
      <c r="Q16" s="9" t="s">
        <v>82</v>
      </c>
      <c r="R16" s="1">
        <v>27</v>
      </c>
      <c r="S16" s="1" t="s">
        <v>81</v>
      </c>
      <c r="T16" s="10">
        <v>951300</v>
      </c>
      <c r="U16" s="10">
        <f>T16-V16</f>
        <v>229126</v>
      </c>
      <c r="V16" s="11">
        <f>359603+362571</f>
        <v>722174</v>
      </c>
      <c r="W16" s="1">
        <v>27</v>
      </c>
      <c r="X16" s="1" t="s">
        <v>81</v>
      </c>
      <c r="Y16" s="10">
        <v>1093137</v>
      </c>
      <c r="Z16" s="10">
        <f>65035+84275+62875+74194</f>
        <v>286379</v>
      </c>
      <c r="AA16" s="11">
        <f>398706+408052</f>
        <v>806758</v>
      </c>
      <c r="AB16" s="1">
        <v>27</v>
      </c>
      <c r="AC16" s="1" t="s">
        <v>81</v>
      </c>
      <c r="AD16" s="10">
        <v>1271062</v>
      </c>
      <c r="AE16" s="10">
        <v>428228</v>
      </c>
      <c r="AF16" s="11">
        <v>842834</v>
      </c>
      <c r="AG16" s="1">
        <v>27</v>
      </c>
      <c r="AH16" s="1" t="s">
        <v>81</v>
      </c>
      <c r="AI16" s="14">
        <v>1588068</v>
      </c>
      <c r="AJ16" s="14">
        <v>631973</v>
      </c>
      <c r="AK16" s="15">
        <v>956095</v>
      </c>
      <c r="AL16" s="1">
        <v>27</v>
      </c>
      <c r="AM16" s="1" t="s">
        <v>81</v>
      </c>
      <c r="AN16" s="14">
        <v>1982915</v>
      </c>
      <c r="AO16" s="14">
        <v>977161</v>
      </c>
      <c r="AP16" s="15">
        <v>1005754</v>
      </c>
      <c r="AQ16" s="1">
        <v>27</v>
      </c>
      <c r="AR16" s="1" t="s">
        <v>81</v>
      </c>
      <c r="AS16" s="14">
        <v>2514100</v>
      </c>
      <c r="AT16" s="14">
        <v>1482033</v>
      </c>
      <c r="AU16" s="15">
        <v>1032067</v>
      </c>
      <c r="AV16" s="1">
        <v>27</v>
      </c>
      <c r="AW16" s="1" t="s">
        <v>81</v>
      </c>
      <c r="AX16" s="14">
        <v>2822621</v>
      </c>
      <c r="AY16" s="14">
        <v>1919739</v>
      </c>
      <c r="AZ16" s="15">
        <v>902882</v>
      </c>
      <c r="BA16" s="1">
        <v>27</v>
      </c>
      <c r="BB16" s="1" t="s">
        <v>81</v>
      </c>
      <c r="BC16" s="14">
        <v>3120494</v>
      </c>
      <c r="BD16" s="14">
        <v>2297860</v>
      </c>
      <c r="BE16" s="15">
        <v>822634</v>
      </c>
    </row>
    <row r="17" spans="1:57" ht="14.25">
      <c r="A17" s="1">
        <v>28</v>
      </c>
      <c r="B17" s="9" t="s">
        <v>83</v>
      </c>
      <c r="C17" s="1">
        <v>28</v>
      </c>
      <c r="D17" s="1" t="s">
        <v>83</v>
      </c>
      <c r="E17" s="10">
        <f>F17+G17</f>
        <v>176243</v>
      </c>
      <c r="F17" s="10">
        <v>153620</v>
      </c>
      <c r="G17" s="11">
        <v>22623</v>
      </c>
      <c r="H17" s="1">
        <v>28</v>
      </c>
      <c r="I17" s="1" t="s">
        <v>83</v>
      </c>
      <c r="J17" s="11">
        <v>353264</v>
      </c>
      <c r="K17" s="1">
        <v>28</v>
      </c>
      <c r="L17" s="9" t="s">
        <v>83</v>
      </c>
      <c r="M17" s="1">
        <v>28</v>
      </c>
      <c r="N17" s="1" t="s">
        <v>83</v>
      </c>
      <c r="O17" s="11">
        <v>477064</v>
      </c>
      <c r="P17" s="1">
        <v>28</v>
      </c>
      <c r="Q17" s="9" t="s">
        <v>83</v>
      </c>
      <c r="R17" s="1">
        <v>28</v>
      </c>
      <c r="S17" s="1" t="s">
        <v>83</v>
      </c>
      <c r="T17" s="10">
        <v>542326</v>
      </c>
      <c r="U17" s="10">
        <f>T17-V17</f>
        <v>166241</v>
      </c>
      <c r="V17" s="11">
        <f>184497+191588</f>
        <v>376085</v>
      </c>
      <c r="W17" s="1">
        <v>28</v>
      </c>
      <c r="X17" s="1" t="s">
        <v>83</v>
      </c>
      <c r="Y17" s="10">
        <v>644361</v>
      </c>
      <c r="Z17" s="10">
        <f>59893+77730+31505+35856</f>
        <v>204984</v>
      </c>
      <c r="AA17" s="11">
        <f>215393+223984</f>
        <v>439377</v>
      </c>
      <c r="AB17" s="1">
        <v>28</v>
      </c>
      <c r="AC17" s="1" t="s">
        <v>83</v>
      </c>
      <c r="AD17" s="10">
        <v>760273</v>
      </c>
      <c r="AE17" s="10">
        <v>295929</v>
      </c>
      <c r="AF17" s="11">
        <v>464344</v>
      </c>
      <c r="AG17" s="1">
        <v>28</v>
      </c>
      <c r="AH17" s="1" t="s">
        <v>83</v>
      </c>
      <c r="AI17" s="14">
        <v>900679</v>
      </c>
      <c r="AJ17" s="14">
        <v>415360</v>
      </c>
      <c r="AK17" s="15">
        <v>485319</v>
      </c>
      <c r="AL17" s="1">
        <v>28</v>
      </c>
      <c r="AM17" s="1" t="s">
        <v>83</v>
      </c>
      <c r="AN17" s="14">
        <v>1140379</v>
      </c>
      <c r="AO17" s="14">
        <v>617851</v>
      </c>
      <c r="AP17" s="15">
        <v>522528</v>
      </c>
      <c r="AQ17" s="1">
        <v>28</v>
      </c>
      <c r="AR17" s="1" t="s">
        <v>83</v>
      </c>
      <c r="AS17" s="14">
        <v>1491876</v>
      </c>
      <c r="AT17" s="14">
        <v>1002877</v>
      </c>
      <c r="AU17" s="15">
        <v>488999</v>
      </c>
      <c r="AV17" s="1">
        <v>28</v>
      </c>
      <c r="AW17" s="1" t="s">
        <v>83</v>
      </c>
      <c r="AX17" s="14">
        <v>1784475</v>
      </c>
      <c r="AY17" s="14">
        <v>1273226</v>
      </c>
      <c r="AZ17" s="15">
        <v>511249</v>
      </c>
      <c r="BA17" s="1">
        <v>28</v>
      </c>
      <c r="BB17" s="1" t="s">
        <v>83</v>
      </c>
      <c r="BC17" s="14">
        <v>2068017</v>
      </c>
      <c r="BD17" s="14">
        <v>1520366</v>
      </c>
      <c r="BE17" s="15">
        <v>547651</v>
      </c>
    </row>
    <row r="18" spans="1:57" ht="14.25">
      <c r="A18" s="1">
        <v>29</v>
      </c>
      <c r="B18" s="9" t="s">
        <v>84</v>
      </c>
      <c r="C18" s="1">
        <v>29</v>
      </c>
      <c r="D18" s="1" t="s">
        <v>84</v>
      </c>
      <c r="E18" s="10">
        <f>F18+G18</f>
        <v>1379616</v>
      </c>
      <c r="F18" s="10">
        <v>1211792</v>
      </c>
      <c r="G18" s="11">
        <v>167824</v>
      </c>
      <c r="H18" s="1">
        <v>29</v>
      </c>
      <c r="I18" s="1" t="s">
        <v>84</v>
      </c>
      <c r="J18" s="11">
        <v>2117956</v>
      </c>
      <c r="K18" s="1">
        <v>29</v>
      </c>
      <c r="L18" s="9" t="s">
        <v>84</v>
      </c>
      <c r="M18" s="1">
        <v>29</v>
      </c>
      <c r="N18" s="1" t="s">
        <v>84</v>
      </c>
      <c r="O18" s="11">
        <v>3334465</v>
      </c>
      <c r="P18" s="1">
        <v>29</v>
      </c>
      <c r="Q18" s="9" t="s">
        <v>84</v>
      </c>
      <c r="R18" s="1">
        <v>29</v>
      </c>
      <c r="S18" s="1" t="s">
        <v>84</v>
      </c>
      <c r="T18" s="10">
        <v>3918112</v>
      </c>
      <c r="U18" s="10">
        <f>T18-V18</f>
        <v>937571</v>
      </c>
      <c r="V18" s="11">
        <f>1488223+1492318</f>
        <v>2980541</v>
      </c>
      <c r="W18" s="1">
        <v>29</v>
      </c>
      <c r="X18" s="1" t="s">
        <v>84</v>
      </c>
      <c r="Y18" s="10">
        <v>4834575</v>
      </c>
      <c r="Z18" s="10">
        <f>427652+519795+142785+160275</f>
        <v>1250507</v>
      </c>
      <c r="AA18" s="11">
        <f>1782384+1801684</f>
        <v>3584068</v>
      </c>
      <c r="AB18" s="1">
        <v>29</v>
      </c>
      <c r="AC18" s="1" t="s">
        <v>84</v>
      </c>
      <c r="AD18" s="10">
        <v>5990605</v>
      </c>
      <c r="AE18" s="10">
        <v>2083716</v>
      </c>
      <c r="AF18" s="11">
        <v>3906889</v>
      </c>
      <c r="AG18" s="1">
        <v>29</v>
      </c>
      <c r="AH18" s="1" t="s">
        <v>84</v>
      </c>
      <c r="AI18" s="14">
        <v>7493437</v>
      </c>
      <c r="AJ18" s="14">
        <v>3086383</v>
      </c>
      <c r="AK18" s="15">
        <v>4407054</v>
      </c>
      <c r="AL18" s="1">
        <v>29</v>
      </c>
      <c r="AM18" s="1" t="s">
        <v>84</v>
      </c>
      <c r="AN18" s="14">
        <v>9455392</v>
      </c>
      <c r="AO18" s="14">
        <v>4660499</v>
      </c>
      <c r="AP18" s="15">
        <v>4794893</v>
      </c>
      <c r="AQ18" s="1">
        <v>29</v>
      </c>
      <c r="AR18" s="1" t="s">
        <v>84</v>
      </c>
      <c r="AS18" s="14">
        <v>11867991</v>
      </c>
      <c r="AT18" s="14">
        <v>7016770</v>
      </c>
      <c r="AU18" s="15">
        <v>4851221</v>
      </c>
      <c r="AV18" s="1">
        <v>29</v>
      </c>
      <c r="AW18" s="1" t="s">
        <v>84</v>
      </c>
      <c r="AX18" s="14">
        <v>13070250</v>
      </c>
      <c r="AY18" s="14">
        <v>8772348</v>
      </c>
      <c r="AZ18" s="15">
        <v>4297902</v>
      </c>
      <c r="BA18" s="1">
        <v>29</v>
      </c>
      <c r="BB18" s="1" t="s">
        <v>84</v>
      </c>
      <c r="BC18" s="14">
        <v>14016906</v>
      </c>
      <c r="BD18" s="14">
        <v>10102476</v>
      </c>
      <c r="BE18" s="15">
        <v>3914430</v>
      </c>
    </row>
    <row r="19" spans="1:57" ht="14.25">
      <c r="A19" s="1">
        <v>30</v>
      </c>
      <c r="B19" s="9" t="s">
        <v>85</v>
      </c>
      <c r="C19" s="1">
        <v>30</v>
      </c>
      <c r="D19" s="1" t="s">
        <v>86</v>
      </c>
      <c r="E19" s="10">
        <f>F19+G19</f>
        <v>274972</v>
      </c>
      <c r="F19" s="10">
        <v>226033</v>
      </c>
      <c r="G19" s="11">
        <v>48939</v>
      </c>
      <c r="H19" s="1">
        <v>30</v>
      </c>
      <c r="I19" s="1" t="s">
        <v>87</v>
      </c>
      <c r="J19" s="11">
        <v>746749</v>
      </c>
      <c r="K19" s="1">
        <v>30</v>
      </c>
      <c r="L19" s="9" t="s">
        <v>87</v>
      </c>
      <c r="M19" s="1">
        <v>30</v>
      </c>
      <c r="N19" s="1" t="s">
        <v>87</v>
      </c>
      <c r="O19" s="11">
        <v>1157873</v>
      </c>
      <c r="P19" s="1">
        <v>30</v>
      </c>
      <c r="Q19" s="9" t="s">
        <v>87</v>
      </c>
      <c r="R19" s="1">
        <v>30</v>
      </c>
      <c r="S19" s="1" t="s">
        <v>85</v>
      </c>
      <c r="T19" s="10">
        <v>1764141</v>
      </c>
      <c r="U19" s="10">
        <f>T19-V19</f>
        <v>1519010</v>
      </c>
      <c r="V19" s="11">
        <f>127808+117323</f>
        <v>245131</v>
      </c>
      <c r="W19" s="1">
        <v>30</v>
      </c>
      <c r="X19" s="1" t="s">
        <v>85</v>
      </c>
      <c r="Y19" s="10">
        <v>2377451</v>
      </c>
      <c r="Z19" s="10">
        <v>2303063</v>
      </c>
      <c r="AA19" s="11">
        <v>74388</v>
      </c>
      <c r="AC19"/>
      <c r="AD19" s="10"/>
      <c r="AE19" s="10"/>
      <c r="AF19" s="11"/>
      <c r="AH19"/>
      <c r="AI19" s="14"/>
      <c r="AJ19" s="14"/>
      <c r="AK19" s="15"/>
      <c r="AM19"/>
      <c r="AN19" s="14"/>
      <c r="AO19" s="14"/>
      <c r="AP19" s="15"/>
      <c r="AR19"/>
      <c r="AS19" s="14"/>
      <c r="AT19" s="14"/>
      <c r="AU19" s="15"/>
      <c r="AW19"/>
      <c r="AX19" s="14"/>
      <c r="AY19" s="14"/>
      <c r="AZ19" s="15"/>
      <c r="BB19"/>
      <c r="BC19" s="14"/>
      <c r="BD19" s="14"/>
      <c r="BE19" s="15"/>
    </row>
    <row r="20" spans="1:57" ht="14.25">
      <c r="A20" s="1">
        <v>31</v>
      </c>
      <c r="B20" s="9" t="s">
        <v>88</v>
      </c>
      <c r="C20" s="1">
        <v>31</v>
      </c>
      <c r="D20" s="1" t="s">
        <v>89</v>
      </c>
      <c r="E20" s="10">
        <f>F20+G20</f>
        <v>2039735</v>
      </c>
      <c r="F20" s="10">
        <v>1669276</v>
      </c>
      <c r="G20" s="11">
        <v>370459</v>
      </c>
      <c r="H20" s="1">
        <v>31</v>
      </c>
      <c r="I20" s="1" t="s">
        <v>89</v>
      </c>
      <c r="J20" s="11">
        <v>3594471</v>
      </c>
      <c r="K20" s="1">
        <v>31</v>
      </c>
      <c r="L20" s="9" t="s">
        <v>89</v>
      </c>
      <c r="M20" s="1">
        <v>31</v>
      </c>
      <c r="N20" s="1" t="s">
        <v>89</v>
      </c>
      <c r="O20" s="11">
        <v>5888174</v>
      </c>
      <c r="P20" s="1">
        <v>31</v>
      </c>
      <c r="Q20" s="9" t="s">
        <v>89</v>
      </c>
      <c r="R20" s="1">
        <v>31</v>
      </c>
      <c r="S20" s="1" t="s">
        <v>88</v>
      </c>
      <c r="T20" s="10">
        <v>6736416</v>
      </c>
      <c r="U20" s="10">
        <f>T20-V20</f>
        <v>1693040</v>
      </c>
      <c r="V20" s="11">
        <f>2564789+2478587</f>
        <v>5043376</v>
      </c>
      <c r="W20" s="1">
        <v>31</v>
      </c>
      <c r="X20" s="1" t="s">
        <v>88</v>
      </c>
      <c r="Y20" s="10">
        <v>7717792</v>
      </c>
      <c r="Z20" s="10">
        <f>663633+766261+425347+464813</f>
        <v>2320054</v>
      </c>
      <c r="AA20" s="11">
        <f>2747778+2649960</f>
        <v>5397738</v>
      </c>
      <c r="AB20" s="1">
        <v>31</v>
      </c>
      <c r="AC20" s="1" t="s">
        <v>88</v>
      </c>
      <c r="AD20" s="10">
        <v>9798880</v>
      </c>
      <c r="AE20" s="10">
        <v>3940557</v>
      </c>
      <c r="AF20" s="11">
        <v>5858323</v>
      </c>
      <c r="AG20" s="1">
        <v>31</v>
      </c>
      <c r="AH20" s="1" t="s">
        <v>88</v>
      </c>
      <c r="AI20" s="14">
        <v>11485663</v>
      </c>
      <c r="AJ20" s="14">
        <v>6063298</v>
      </c>
      <c r="AK20" s="15">
        <v>5422365</v>
      </c>
      <c r="AL20" s="1">
        <v>31</v>
      </c>
      <c r="AM20" s="1" t="s">
        <v>88</v>
      </c>
      <c r="AN20" s="14">
        <v>13380105</v>
      </c>
      <c r="AO20" s="14">
        <v>8983371</v>
      </c>
      <c r="AP20" s="15">
        <v>4396734</v>
      </c>
      <c r="AQ20" s="1">
        <v>31</v>
      </c>
      <c r="AR20" s="1" t="s">
        <v>88</v>
      </c>
      <c r="AS20" s="14">
        <v>15743152</v>
      </c>
      <c r="AT20" s="14">
        <v>11786893</v>
      </c>
      <c r="AU20" s="15">
        <v>3956259</v>
      </c>
      <c r="AV20" s="1">
        <v>31</v>
      </c>
      <c r="AW20" s="1" t="s">
        <v>88</v>
      </c>
      <c r="AX20" s="14">
        <v>17891494</v>
      </c>
      <c r="AY20" s="14">
        <v>14671828</v>
      </c>
      <c r="AZ20" s="15">
        <v>3219666</v>
      </c>
      <c r="BA20" s="1">
        <v>31</v>
      </c>
      <c r="BB20" s="1" t="s">
        <v>88</v>
      </c>
      <c r="BC20" s="14">
        <v>19597330</v>
      </c>
      <c r="BD20" s="14">
        <v>16715216</v>
      </c>
      <c r="BE20" s="15">
        <v>2882114</v>
      </c>
    </row>
    <row r="21" spans="1:57" ht="14.25">
      <c r="A21" s="1">
        <v>32</v>
      </c>
      <c r="B21" s="9" t="s">
        <v>90</v>
      </c>
      <c r="C21" s="1">
        <v>32</v>
      </c>
      <c r="D21" s="1" t="s">
        <v>91</v>
      </c>
      <c r="E21" s="10">
        <f>F21+G21</f>
        <v>82137</v>
      </c>
      <c r="F21" s="10">
        <v>59478</v>
      </c>
      <c r="G21" s="11">
        <v>22659</v>
      </c>
      <c r="H21" s="1">
        <v>32</v>
      </c>
      <c r="I21" s="1" t="s">
        <v>91</v>
      </c>
      <c r="J21" s="11">
        <v>209783</v>
      </c>
      <c r="K21" s="1">
        <v>32</v>
      </c>
      <c r="L21" s="9" t="s">
        <v>91</v>
      </c>
      <c r="M21" s="1">
        <v>32</v>
      </c>
      <c r="N21" s="1" t="s">
        <v>91</v>
      </c>
      <c r="O21" s="11">
        <v>457328</v>
      </c>
      <c r="P21" s="1">
        <v>32</v>
      </c>
      <c r="Q21" s="9" t="s">
        <v>91</v>
      </c>
      <c r="R21" s="1">
        <v>32</v>
      </c>
      <c r="S21" s="1" t="s">
        <v>90</v>
      </c>
      <c r="T21" s="10">
        <v>750107</v>
      </c>
      <c r="U21" s="10">
        <f>T21-V21</f>
        <v>157008</v>
      </c>
      <c r="V21" s="11">
        <f>305465+287634</f>
        <v>593099</v>
      </c>
      <c r="W21" s="1">
        <v>32</v>
      </c>
      <c r="X21" s="1" t="s">
        <v>90</v>
      </c>
      <c r="Y21" s="10">
        <v>861562</v>
      </c>
      <c r="Z21" s="10">
        <f>64343+71763+28902+29927</f>
        <v>194935</v>
      </c>
      <c r="AA21" s="11">
        <f>343694+322933</f>
        <v>666627</v>
      </c>
      <c r="AB21" s="1">
        <v>32</v>
      </c>
      <c r="AC21" s="1" t="s">
        <v>90</v>
      </c>
      <c r="AD21" s="10">
        <v>1188665</v>
      </c>
      <c r="AE21" s="10">
        <v>379689</v>
      </c>
      <c r="AF21" s="11">
        <v>808976</v>
      </c>
      <c r="AG21" s="1">
        <v>32</v>
      </c>
      <c r="AH21" s="1" t="s">
        <v>90</v>
      </c>
      <c r="AI21" s="14">
        <v>1599324</v>
      </c>
      <c r="AJ21" s="14">
        <v>722214</v>
      </c>
      <c r="AK21" s="15">
        <v>877110</v>
      </c>
      <c r="AL21" s="1">
        <v>32</v>
      </c>
      <c r="AM21" s="1" t="s">
        <v>90</v>
      </c>
      <c r="AN21" s="14">
        <v>2023338</v>
      </c>
      <c r="AO21" s="14">
        <v>1293139</v>
      </c>
      <c r="AP21" s="15">
        <v>730199</v>
      </c>
      <c r="AQ21" s="1">
        <v>32</v>
      </c>
      <c r="AR21" s="1" t="s">
        <v>90</v>
      </c>
      <c r="AS21" s="14">
        <v>2600618</v>
      </c>
      <c r="AT21" s="14">
        <v>1924588</v>
      </c>
      <c r="AU21" s="15">
        <v>676030</v>
      </c>
      <c r="AV21" s="1">
        <v>32</v>
      </c>
      <c r="AW21" s="1" t="s">
        <v>90</v>
      </c>
      <c r="AX21" s="14">
        <v>3097232</v>
      </c>
      <c r="AY21" s="14">
        <v>2463049</v>
      </c>
      <c r="AZ21" s="15">
        <v>634183</v>
      </c>
      <c r="BA21" s="1">
        <v>32</v>
      </c>
      <c r="BB21" s="1" t="s">
        <v>90</v>
      </c>
      <c r="BC21" s="14">
        <v>3514952</v>
      </c>
      <c r="BD21" s="14">
        <v>2931472</v>
      </c>
      <c r="BE21" s="15">
        <v>583480</v>
      </c>
    </row>
    <row r="22" spans="1:57" ht="14.25">
      <c r="A22" s="1">
        <v>33</v>
      </c>
      <c r="B22" s="9" t="s">
        <v>92</v>
      </c>
      <c r="C22" s="1">
        <v>33</v>
      </c>
      <c r="D22" s="1" t="s">
        <v>92</v>
      </c>
      <c r="E22" s="10">
        <v>782724</v>
      </c>
      <c r="F22" s="10">
        <v>499087</v>
      </c>
      <c r="G22" s="11">
        <v>292637</v>
      </c>
      <c r="H22" s="1">
        <v>33</v>
      </c>
      <c r="I22" s="1" t="s">
        <v>92</v>
      </c>
      <c r="J22" s="11">
        <v>926035</v>
      </c>
      <c r="K22" s="1">
        <v>33</v>
      </c>
      <c r="L22" s="9" t="s">
        <v>92</v>
      </c>
      <c r="M22" s="1">
        <v>33</v>
      </c>
      <c r="N22" s="1" t="s">
        <v>92</v>
      </c>
      <c r="O22" s="11">
        <v>1559371</v>
      </c>
      <c r="P22" s="1">
        <v>33</v>
      </c>
      <c r="Q22" s="9" t="s">
        <v>92</v>
      </c>
      <c r="R22" s="1">
        <v>33</v>
      </c>
      <c r="S22" s="1" t="s">
        <v>92</v>
      </c>
      <c r="T22" s="10">
        <v>1847857</v>
      </c>
      <c r="U22" s="10">
        <f>T22-V22</f>
        <v>693201</v>
      </c>
      <c r="V22" s="11">
        <f>593986+560670</f>
        <v>1154656</v>
      </c>
      <c r="W22" s="1">
        <v>33</v>
      </c>
      <c r="X22" s="1" t="s">
        <v>92</v>
      </c>
      <c r="Y22" s="10">
        <v>2297194</v>
      </c>
      <c r="Z22" s="10">
        <v>1091359</v>
      </c>
      <c r="AA22" s="11">
        <v>1205835</v>
      </c>
      <c r="AB22" s="1">
        <v>33</v>
      </c>
      <c r="AC22" s="1" t="s">
        <v>92</v>
      </c>
      <c r="AD22" s="10">
        <v>3402728</v>
      </c>
      <c r="AE22" s="10">
        <v>2077221</v>
      </c>
      <c r="AF22" s="11">
        <v>1325507</v>
      </c>
      <c r="AG22" s="1">
        <v>33</v>
      </c>
      <c r="AH22" s="1" t="s">
        <v>92</v>
      </c>
      <c r="AI22" s="14">
        <v>4742884</v>
      </c>
      <c r="AJ22" s="14">
        <v>3654700</v>
      </c>
      <c r="AK22" s="15">
        <v>1088184</v>
      </c>
      <c r="AL22" s="1">
        <v>33</v>
      </c>
      <c r="AM22" s="1" t="s">
        <v>92</v>
      </c>
      <c r="AN22" s="14">
        <v>11291631</v>
      </c>
      <c r="AO22" s="14">
        <v>10368387</v>
      </c>
      <c r="AP22" s="15">
        <v>923244</v>
      </c>
      <c r="AQ22" s="1">
        <v>33</v>
      </c>
      <c r="AR22" s="1" t="s">
        <v>92</v>
      </c>
      <c r="AS22" s="14">
        <v>12807706</v>
      </c>
      <c r="AT22" s="14">
        <v>12199641</v>
      </c>
      <c r="AU22" s="15">
        <v>608065</v>
      </c>
      <c r="AV22" s="1">
        <v>33</v>
      </c>
      <c r="AW22" s="1" t="s">
        <v>92</v>
      </c>
      <c r="AX22" s="14">
        <v>14391282</v>
      </c>
      <c r="AY22" s="14">
        <v>13821466</v>
      </c>
      <c r="AZ22" s="15">
        <v>569816</v>
      </c>
      <c r="BA22" s="1">
        <v>33</v>
      </c>
      <c r="BB22" s="1" t="s">
        <v>92</v>
      </c>
      <c r="BC22" s="14">
        <v>15989929</v>
      </c>
      <c r="BD22" s="14">
        <v>15464239</v>
      </c>
      <c r="BE22" s="15">
        <v>525690</v>
      </c>
    </row>
    <row r="23" spans="1:57" ht="14.25">
      <c r="A23" s="1">
        <v>34</v>
      </c>
      <c r="B23" s="9" t="s">
        <v>93</v>
      </c>
      <c r="E23" s="10"/>
      <c r="F23" s="10"/>
      <c r="G23" s="11"/>
      <c r="J23" s="11"/>
      <c r="L23" s="9"/>
      <c r="O23" s="11"/>
      <c r="Q23" s="9"/>
      <c r="T23" s="10"/>
      <c r="U23" s="10"/>
      <c r="V23" s="11"/>
      <c r="Y23" s="10"/>
      <c r="Z23" s="10"/>
      <c r="AA23" s="11"/>
      <c r="AB23" s="1">
        <v>34</v>
      </c>
      <c r="AC23" s="1" t="s">
        <v>93</v>
      </c>
      <c r="AD23" s="10">
        <v>3307163</v>
      </c>
      <c r="AE23" s="10">
        <v>3223408</v>
      </c>
      <c r="AF23" s="11">
        <v>83755</v>
      </c>
      <c r="AG23" s="1">
        <v>34</v>
      </c>
      <c r="AH23" s="1" t="s">
        <v>93</v>
      </c>
      <c r="AI23" s="14">
        <v>4251918</v>
      </c>
      <c r="AJ23" s="14">
        <v>4251918</v>
      </c>
      <c r="AK23" s="15"/>
      <c r="AN23" s="14"/>
      <c r="AO23" s="14"/>
      <c r="AP23" s="15"/>
      <c r="AS23" s="14"/>
      <c r="AT23" s="14"/>
      <c r="AU23" s="15"/>
      <c r="AX23" s="14"/>
      <c r="AY23" s="14"/>
      <c r="AZ23" s="15"/>
      <c r="BC23" s="14"/>
      <c r="BD23" s="14"/>
      <c r="BE23" s="15"/>
    </row>
    <row r="24" spans="1:57" ht="14.25">
      <c r="A24" s="1">
        <v>35</v>
      </c>
      <c r="B24" s="9" t="s">
        <v>94</v>
      </c>
      <c r="C24" s="1">
        <v>35</v>
      </c>
      <c r="D24" s="1" t="s">
        <v>94</v>
      </c>
      <c r="E24" s="10">
        <f>F24+G24</f>
        <v>837354</v>
      </c>
      <c r="F24" s="10">
        <v>680742</v>
      </c>
      <c r="G24" s="11">
        <v>156612</v>
      </c>
      <c r="H24" s="1">
        <v>35</v>
      </c>
      <c r="I24" s="1" t="s">
        <v>94</v>
      </c>
      <c r="J24" s="11">
        <v>2279608</v>
      </c>
      <c r="K24" s="1">
        <v>35</v>
      </c>
      <c r="L24" s="9" t="s">
        <v>94</v>
      </c>
      <c r="M24" s="1">
        <v>35</v>
      </c>
      <c r="N24" s="1" t="s">
        <v>94</v>
      </c>
      <c r="O24" s="11">
        <v>4592188</v>
      </c>
      <c r="P24" s="1">
        <v>35</v>
      </c>
      <c r="Q24" s="9" t="s">
        <v>94</v>
      </c>
      <c r="R24" s="1">
        <v>35</v>
      </c>
      <c r="S24" s="1" t="s">
        <v>94</v>
      </c>
      <c r="T24" s="10">
        <v>7180316</v>
      </c>
      <c r="U24" s="10">
        <f>T24-V24</f>
        <v>3168111</v>
      </c>
      <c r="V24" s="11">
        <f>2111597+1900608</f>
        <v>4012205</v>
      </c>
      <c r="W24" s="1">
        <v>35</v>
      </c>
      <c r="X24" s="1" t="s">
        <v>94</v>
      </c>
      <c r="Y24" s="10">
        <v>9134423</v>
      </c>
      <c r="Z24" s="10">
        <f>1782414+1865390+581325+575082</f>
        <v>4804211</v>
      </c>
      <c r="AA24" s="11">
        <f>2284867+2045345</f>
        <v>4330212</v>
      </c>
      <c r="AB24" s="1">
        <v>35</v>
      </c>
      <c r="AC24" s="1" t="s">
        <v>94</v>
      </c>
      <c r="AD24" s="10">
        <v>12974699</v>
      </c>
      <c r="AE24" s="10">
        <v>8149979</v>
      </c>
      <c r="AF24" s="11">
        <v>4824720</v>
      </c>
      <c r="AG24" s="1">
        <v>35</v>
      </c>
      <c r="AH24" s="1" t="s">
        <v>94</v>
      </c>
      <c r="AI24" s="14">
        <v>17770975</v>
      </c>
      <c r="AJ24" s="14">
        <v>14277802</v>
      </c>
      <c r="AK24" s="15">
        <v>3493173</v>
      </c>
      <c r="AL24" s="1">
        <v>35</v>
      </c>
      <c r="AM24" s="1" t="s">
        <v>94</v>
      </c>
      <c r="AN24" s="14">
        <v>25042074</v>
      </c>
      <c r="AO24" s="14">
        <v>22196896</v>
      </c>
      <c r="AP24" s="15">
        <v>2845178</v>
      </c>
      <c r="AQ24" s="1">
        <v>35</v>
      </c>
      <c r="AR24" s="1" t="s">
        <v>94</v>
      </c>
      <c r="AS24" s="14">
        <v>31588925</v>
      </c>
      <c r="AT24" s="14">
        <v>29314861</v>
      </c>
      <c r="AU24" s="15">
        <v>2274064</v>
      </c>
      <c r="AV24" s="1">
        <v>35</v>
      </c>
      <c r="AW24" s="1" t="s">
        <v>94</v>
      </c>
      <c r="AX24" s="14">
        <v>37032403</v>
      </c>
      <c r="AY24" s="14">
        <v>34592851</v>
      </c>
      <c r="AZ24" s="15">
        <v>2439552</v>
      </c>
      <c r="BA24" s="1">
        <v>35</v>
      </c>
      <c r="BB24" s="1" t="s">
        <v>94</v>
      </c>
      <c r="BC24" s="14">
        <v>41262199</v>
      </c>
      <c r="BD24" s="14">
        <v>39585251</v>
      </c>
      <c r="BE24" s="15">
        <v>1676948</v>
      </c>
    </row>
    <row r="25" spans="1:57" ht="14.25">
      <c r="A25" s="1">
        <v>41</v>
      </c>
      <c r="B25" s="9" t="s">
        <v>95</v>
      </c>
      <c r="C25" s="1">
        <v>41</v>
      </c>
      <c r="D25" s="1" t="s">
        <v>95</v>
      </c>
      <c r="E25" s="10">
        <f>F25+G25</f>
        <v>126722</v>
      </c>
      <c r="F25" s="10">
        <v>116162</v>
      </c>
      <c r="G25" s="11">
        <v>10560</v>
      </c>
      <c r="H25" s="1">
        <v>41</v>
      </c>
      <c r="I25" s="1" t="s">
        <v>95</v>
      </c>
      <c r="J25" s="11">
        <v>327136</v>
      </c>
      <c r="K25" s="1">
        <v>41</v>
      </c>
      <c r="L25" s="9" t="s">
        <v>95</v>
      </c>
      <c r="M25" s="1">
        <v>41</v>
      </c>
      <c r="N25" s="1" t="s">
        <v>95</v>
      </c>
      <c r="O25" s="11">
        <v>685711</v>
      </c>
      <c r="P25" s="1">
        <v>41</v>
      </c>
      <c r="Q25" s="9" t="s">
        <v>95</v>
      </c>
      <c r="R25" s="1">
        <v>41</v>
      </c>
      <c r="S25" s="1" t="s">
        <v>95</v>
      </c>
      <c r="T25" s="10">
        <v>1236276</v>
      </c>
      <c r="U25" s="10">
        <f>T25-V25</f>
        <v>302272</v>
      </c>
      <c r="V25" s="11">
        <f>483880+450124</f>
        <v>934004</v>
      </c>
      <c r="W25" s="1">
        <v>41</v>
      </c>
      <c r="X25" s="1" t="s">
        <v>95</v>
      </c>
      <c r="Y25" s="10">
        <v>2115547</v>
      </c>
      <c r="Z25" s="10">
        <v>528288</v>
      </c>
      <c r="AA25" s="11">
        <v>1587259</v>
      </c>
      <c r="AB25" s="1">
        <v>41</v>
      </c>
      <c r="AC25" s="1" t="s">
        <v>95</v>
      </c>
      <c r="AD25" s="10">
        <v>4277763</v>
      </c>
      <c r="AE25" s="10">
        <v>1327982</v>
      </c>
      <c r="AF25" s="11">
        <v>2949781</v>
      </c>
      <c r="AG25" s="1">
        <v>41</v>
      </c>
      <c r="AH25" s="1" t="s">
        <v>95</v>
      </c>
      <c r="AI25" s="14">
        <v>6929821</v>
      </c>
      <c r="AJ25" s="14">
        <v>2504253</v>
      </c>
      <c r="AK25" s="15">
        <v>4425568</v>
      </c>
      <c r="AL25" s="1">
        <v>41</v>
      </c>
      <c r="AM25" s="1" t="s">
        <v>95</v>
      </c>
      <c r="AN25" s="14">
        <v>7629849</v>
      </c>
      <c r="AO25" s="14">
        <v>4472506</v>
      </c>
      <c r="AP25" s="15">
        <v>3157343</v>
      </c>
      <c r="AQ25" s="1">
        <v>41</v>
      </c>
      <c r="AR25" s="1" t="s">
        <v>95</v>
      </c>
      <c r="AS25" s="14">
        <v>8448713</v>
      </c>
      <c r="AT25" s="14">
        <v>6197953</v>
      </c>
      <c r="AU25" s="15">
        <v>2250760</v>
      </c>
      <c r="AV25" s="1">
        <v>41</v>
      </c>
      <c r="AW25" s="1" t="s">
        <v>95</v>
      </c>
      <c r="AX25" s="14">
        <v>9563458</v>
      </c>
      <c r="AY25" s="14">
        <v>7786084</v>
      </c>
      <c r="AZ25" s="15">
        <v>1777374</v>
      </c>
      <c r="BA25" s="1">
        <v>41</v>
      </c>
      <c r="BB25" s="1" t="s">
        <v>95</v>
      </c>
      <c r="BC25" s="14">
        <v>10444526</v>
      </c>
      <c r="BD25" s="14">
        <v>8912692</v>
      </c>
      <c r="BE25" s="15">
        <v>1531834</v>
      </c>
    </row>
    <row r="26" spans="1:57" ht="14.25">
      <c r="A26" s="1">
        <v>42</v>
      </c>
      <c r="B26" s="9" t="s">
        <v>96</v>
      </c>
      <c r="C26" s="1">
        <v>42</v>
      </c>
      <c r="D26" s="1" t="s">
        <v>97</v>
      </c>
      <c r="E26" s="10">
        <f>F26+G26</f>
        <v>159802</v>
      </c>
      <c r="F26" s="10">
        <v>144818</v>
      </c>
      <c r="G26" s="11">
        <v>14984</v>
      </c>
      <c r="H26" s="1">
        <v>42</v>
      </c>
      <c r="I26" s="1" t="s">
        <v>97</v>
      </c>
      <c r="J26" s="11">
        <v>320289</v>
      </c>
      <c r="K26" s="1">
        <v>42</v>
      </c>
      <c r="L26" s="9" t="s">
        <v>97</v>
      </c>
      <c r="M26" s="1">
        <v>42</v>
      </c>
      <c r="N26" s="1" t="s">
        <v>97</v>
      </c>
      <c r="O26" s="11">
        <v>668743</v>
      </c>
      <c r="P26" s="1">
        <v>42</v>
      </c>
      <c r="Q26" s="9" t="s">
        <v>97</v>
      </c>
      <c r="R26" s="1">
        <v>42</v>
      </c>
      <c r="S26" s="1" t="s">
        <v>96</v>
      </c>
      <c r="T26" s="10">
        <v>1178340</v>
      </c>
      <c r="U26" s="10">
        <f>T26-V26</f>
        <v>253717</v>
      </c>
      <c r="V26" s="11">
        <f>472172+452451</f>
        <v>924623</v>
      </c>
      <c r="W26" s="1">
        <v>42</v>
      </c>
      <c r="X26" s="1" t="s">
        <v>96</v>
      </c>
      <c r="Y26" s="10">
        <v>1560502</v>
      </c>
      <c r="Z26" s="10">
        <v>362717</v>
      </c>
      <c r="AA26" s="11">
        <v>1197785</v>
      </c>
      <c r="AB26" s="1">
        <v>42</v>
      </c>
      <c r="AC26" s="1" t="s">
        <v>96</v>
      </c>
      <c r="AD26" s="10">
        <v>2146909</v>
      </c>
      <c r="AE26" s="10">
        <v>695347</v>
      </c>
      <c r="AF26" s="11">
        <v>1451562</v>
      </c>
      <c r="AG26" s="1">
        <v>42</v>
      </c>
      <c r="AH26" s="1" t="s">
        <v>96</v>
      </c>
      <c r="AI26" s="14">
        <v>2901660</v>
      </c>
      <c r="AJ26" s="14">
        <v>1247158</v>
      </c>
      <c r="AK26" s="15">
        <v>1654502</v>
      </c>
      <c r="AL26" s="1">
        <v>42</v>
      </c>
      <c r="AM26" s="1" t="s">
        <v>96</v>
      </c>
      <c r="AN26" s="14">
        <v>3628292</v>
      </c>
      <c r="AO26" s="14">
        <v>2154250</v>
      </c>
      <c r="AP26" s="15">
        <v>1474042</v>
      </c>
      <c r="AQ26" s="1">
        <v>42</v>
      </c>
      <c r="AR26" s="1" t="s">
        <v>96</v>
      </c>
      <c r="AS26" s="14">
        <v>4541994</v>
      </c>
      <c r="AT26" s="14">
        <v>3208537</v>
      </c>
      <c r="AU26" s="15">
        <v>1333457</v>
      </c>
      <c r="AV26" s="1">
        <v>42</v>
      </c>
      <c r="AW26" s="1" t="s">
        <v>96</v>
      </c>
      <c r="AX26" s="14">
        <v>5356360</v>
      </c>
      <c r="AY26" s="14">
        <v>4217931</v>
      </c>
      <c r="AZ26" s="15">
        <v>1138429</v>
      </c>
      <c r="BA26" s="1">
        <v>42</v>
      </c>
      <c r="BB26" s="1" t="s">
        <v>96</v>
      </c>
      <c r="BC26" s="14">
        <v>6248436</v>
      </c>
      <c r="BD26" s="14">
        <v>5247913</v>
      </c>
      <c r="BE26" s="15">
        <v>1000523</v>
      </c>
    </row>
    <row r="27" spans="1:57" ht="14.25">
      <c r="A27" s="1">
        <v>43</v>
      </c>
      <c r="B27" s="9" t="s">
        <v>98</v>
      </c>
      <c r="C27" s="1">
        <v>43</v>
      </c>
      <c r="D27" s="1" t="s">
        <v>98</v>
      </c>
      <c r="E27" s="10">
        <f>F27+G27</f>
        <v>434813</v>
      </c>
      <c r="F27" s="10">
        <v>367022</v>
      </c>
      <c r="G27" s="11">
        <v>67791</v>
      </c>
      <c r="H27" s="1">
        <v>43</v>
      </c>
      <c r="I27" s="1" t="s">
        <v>98</v>
      </c>
      <c r="J27" s="11">
        <v>1149070</v>
      </c>
      <c r="K27" s="1">
        <v>43</v>
      </c>
      <c r="L27" s="9" t="s">
        <v>98</v>
      </c>
      <c r="M27" s="1">
        <v>43</v>
      </c>
      <c r="N27" s="1" t="s">
        <v>98</v>
      </c>
      <c r="O27" s="11">
        <v>2182713</v>
      </c>
      <c r="P27" s="1">
        <v>43</v>
      </c>
      <c r="Q27" s="9" t="s">
        <v>98</v>
      </c>
      <c r="R27" s="1">
        <v>43</v>
      </c>
      <c r="S27" s="1" t="s">
        <v>98</v>
      </c>
      <c r="T27" s="10">
        <v>3320689</v>
      </c>
      <c r="U27" s="10">
        <f>T27-V27</f>
        <v>1034486</v>
      </c>
      <c r="V27" s="11">
        <f>1164177+1122026</f>
        <v>2286203</v>
      </c>
      <c r="W27" s="1">
        <v>43</v>
      </c>
      <c r="X27" s="1" t="s">
        <v>98</v>
      </c>
      <c r="Y27" s="10">
        <v>4164821</v>
      </c>
      <c r="Z27" s="10">
        <v>1421980</v>
      </c>
      <c r="AA27" s="11">
        <v>2742841</v>
      </c>
      <c r="AB27" s="1">
        <v>43</v>
      </c>
      <c r="AC27" s="1" t="s">
        <v>98</v>
      </c>
      <c r="AD27" s="10">
        <v>5448823</v>
      </c>
      <c r="AE27" s="10">
        <v>2445774</v>
      </c>
      <c r="AF27" s="11">
        <v>3003049</v>
      </c>
      <c r="AG27" s="1">
        <v>43</v>
      </c>
      <c r="AH27" s="1" t="s">
        <v>98</v>
      </c>
      <c r="AI27" s="14">
        <v>6664841</v>
      </c>
      <c r="AJ27" s="14">
        <v>3554239</v>
      </c>
      <c r="AK27" s="15">
        <v>3110602</v>
      </c>
      <c r="AL27" s="1">
        <v>43</v>
      </c>
      <c r="AM27" s="1" t="s">
        <v>98</v>
      </c>
      <c r="AN27" s="14">
        <v>7773849</v>
      </c>
      <c r="AO27" s="14">
        <v>5250024</v>
      </c>
      <c r="AP27" s="15">
        <v>2523825</v>
      </c>
      <c r="AQ27" s="1">
        <v>43</v>
      </c>
      <c r="AR27" s="1" t="s">
        <v>98</v>
      </c>
      <c r="AS27" s="14">
        <v>9138670</v>
      </c>
      <c r="AT27" s="14">
        <v>6996542</v>
      </c>
      <c r="AU27" s="15">
        <v>2142128</v>
      </c>
      <c r="AV27" s="1">
        <v>43</v>
      </c>
      <c r="AW27" s="1" t="s">
        <v>98</v>
      </c>
      <c r="AX27" s="14">
        <v>10187798</v>
      </c>
      <c r="AY27" s="14">
        <v>8317984</v>
      </c>
      <c r="AZ27" s="15">
        <v>1869814</v>
      </c>
      <c r="BA27" s="1">
        <v>43</v>
      </c>
      <c r="BB27" s="1" t="s">
        <v>98</v>
      </c>
      <c r="BC27" s="14">
        <v>10693929</v>
      </c>
      <c r="BD27" s="14">
        <v>9100291</v>
      </c>
      <c r="BE27" s="15">
        <v>1593638</v>
      </c>
    </row>
    <row r="28" spans="1:57" ht="14.25">
      <c r="A28" s="1">
        <v>50</v>
      </c>
      <c r="B28" s="9" t="s">
        <v>99</v>
      </c>
      <c r="E28" s="10"/>
      <c r="F28" s="10"/>
      <c r="G28" s="11"/>
      <c r="J28" s="11"/>
      <c r="L28" s="9"/>
      <c r="O28" s="11"/>
      <c r="Q28" s="9"/>
      <c r="T28" s="10"/>
      <c r="U28" s="10"/>
      <c r="V28" s="11"/>
      <c r="Y28" s="10"/>
      <c r="Z28" s="10"/>
      <c r="AA28" s="11"/>
      <c r="AD28" s="10"/>
      <c r="AE28" s="10"/>
      <c r="AF28" s="11"/>
      <c r="AI28" s="14"/>
      <c r="AJ28" s="14"/>
      <c r="AK28" s="15"/>
      <c r="AL28" s="1">
        <v>50</v>
      </c>
      <c r="AM28" s="1" t="s">
        <v>99</v>
      </c>
      <c r="AN28" s="14">
        <v>1369769</v>
      </c>
      <c r="AO28" s="14">
        <v>919256</v>
      </c>
      <c r="AP28" s="15">
        <v>450513</v>
      </c>
      <c r="AQ28" s="1">
        <v>50</v>
      </c>
      <c r="AR28" s="1" t="s">
        <v>99</v>
      </c>
      <c r="AS28" s="14">
        <v>1780373</v>
      </c>
      <c r="AT28" s="14">
        <v>1414447</v>
      </c>
      <c r="AU28" s="15">
        <v>365926</v>
      </c>
      <c r="AV28" s="1">
        <v>50</v>
      </c>
      <c r="AW28" s="1" t="s">
        <v>99</v>
      </c>
      <c r="AX28" s="14">
        <v>2078001</v>
      </c>
      <c r="AY28" s="14">
        <v>1747106</v>
      </c>
      <c r="AZ28" s="15">
        <v>330895</v>
      </c>
      <c r="BA28" s="1">
        <v>50</v>
      </c>
      <c r="BB28" s="1" t="s">
        <v>99</v>
      </c>
      <c r="BC28" s="14">
        <v>2449024</v>
      </c>
      <c r="BD28" s="14">
        <v>2097238</v>
      </c>
      <c r="BE28" s="15">
        <v>351786</v>
      </c>
    </row>
    <row r="29" spans="1:57" ht="14.25">
      <c r="A29" s="1">
        <v>51</v>
      </c>
      <c r="B29" s="9" t="s">
        <v>100</v>
      </c>
      <c r="C29" s="1">
        <v>51</v>
      </c>
      <c r="D29" s="1" t="s">
        <v>101</v>
      </c>
      <c r="E29" s="10">
        <f>F29+G29</f>
        <v>60417</v>
      </c>
      <c r="F29" s="10">
        <v>53750</v>
      </c>
      <c r="G29" s="11">
        <v>6667</v>
      </c>
      <c r="H29" s="1">
        <v>51</v>
      </c>
      <c r="I29" s="1" t="s">
        <v>101</v>
      </c>
      <c r="J29" s="11">
        <v>118025</v>
      </c>
      <c r="K29" s="1">
        <v>51</v>
      </c>
      <c r="L29" s="9" t="s">
        <v>101</v>
      </c>
      <c r="M29" s="1">
        <v>51</v>
      </c>
      <c r="N29" s="1" t="s">
        <v>101</v>
      </c>
      <c r="O29" s="11">
        <v>246612</v>
      </c>
      <c r="P29" s="1">
        <v>51</v>
      </c>
      <c r="Q29" s="9" t="s">
        <v>101</v>
      </c>
      <c r="R29" s="1">
        <v>51</v>
      </c>
      <c r="S29" s="1" t="s">
        <v>100</v>
      </c>
      <c r="T29" s="10">
        <v>432265</v>
      </c>
      <c r="U29" s="10">
        <f>T29-V29</f>
        <v>128727</v>
      </c>
      <c r="V29" s="11">
        <f>165616+137922</f>
        <v>303538</v>
      </c>
      <c r="W29" s="1">
        <v>51</v>
      </c>
      <c r="X29" s="1" t="s">
        <v>100</v>
      </c>
      <c r="Y29" s="10">
        <v>522044</v>
      </c>
      <c r="Z29" s="10">
        <v>177830</v>
      </c>
      <c r="AA29" s="11">
        <v>344214</v>
      </c>
      <c r="AB29" s="1">
        <v>51</v>
      </c>
      <c r="AC29" s="1" t="s">
        <v>100</v>
      </c>
      <c r="AD29" s="10">
        <v>910262</v>
      </c>
      <c r="AE29" s="10">
        <v>364004</v>
      </c>
      <c r="AF29" s="11">
        <v>546258</v>
      </c>
      <c r="AG29" s="1">
        <v>51</v>
      </c>
      <c r="AH29" s="1" t="s">
        <v>100</v>
      </c>
      <c r="AI29" s="14">
        <v>1597009</v>
      </c>
      <c r="AJ29" s="14">
        <v>683857</v>
      </c>
      <c r="AK29" s="15">
        <v>913152</v>
      </c>
      <c r="AL29" s="1">
        <v>51</v>
      </c>
      <c r="AM29" s="1" t="s">
        <v>100</v>
      </c>
      <c r="AN29" s="14">
        <v>1138918</v>
      </c>
      <c r="AO29" s="14">
        <v>655141</v>
      </c>
      <c r="AP29" s="15">
        <v>483777</v>
      </c>
      <c r="AQ29" s="1">
        <v>51</v>
      </c>
      <c r="AR29" s="1" t="s">
        <v>100</v>
      </c>
      <c r="AS29" s="14">
        <v>2027231</v>
      </c>
      <c r="AT29" s="14">
        <v>1485110</v>
      </c>
      <c r="AU29" s="15">
        <v>542121</v>
      </c>
      <c r="AV29" s="1">
        <v>51</v>
      </c>
      <c r="AW29" s="1" t="s">
        <v>100</v>
      </c>
      <c r="AX29" s="14">
        <v>2504353</v>
      </c>
      <c r="AY29" s="14">
        <v>1987726</v>
      </c>
      <c r="AZ29" s="15">
        <v>516627</v>
      </c>
      <c r="BA29" s="1">
        <v>51</v>
      </c>
      <c r="BB29" s="1" t="s">
        <v>100</v>
      </c>
      <c r="BC29" s="14">
        <v>3035122</v>
      </c>
      <c r="BD29" s="14">
        <v>2482801</v>
      </c>
      <c r="BE29" s="15">
        <v>552321</v>
      </c>
    </row>
    <row r="30" spans="1:57" ht="14.25">
      <c r="A30" s="1">
        <v>52</v>
      </c>
      <c r="B30" s="9" t="s">
        <v>102</v>
      </c>
      <c r="C30" s="1">
        <v>52</v>
      </c>
      <c r="D30" s="1" t="s">
        <v>103</v>
      </c>
      <c r="E30" s="10">
        <f>F30+G30</f>
        <v>160395</v>
      </c>
      <c r="F30" s="10">
        <v>149743</v>
      </c>
      <c r="G30" s="11">
        <v>10652</v>
      </c>
      <c r="H30" s="1">
        <v>52</v>
      </c>
      <c r="I30" s="1" t="s">
        <v>103</v>
      </c>
      <c r="J30" s="11">
        <v>255284</v>
      </c>
      <c r="K30" s="1">
        <v>52</v>
      </c>
      <c r="L30" s="9" t="s">
        <v>103</v>
      </c>
      <c r="M30" s="1">
        <v>52</v>
      </c>
      <c r="N30" s="1" t="s">
        <v>103</v>
      </c>
      <c r="O30" s="11">
        <v>511919</v>
      </c>
      <c r="P30" s="1">
        <v>52</v>
      </c>
      <c r="Q30" s="9" t="s">
        <v>103</v>
      </c>
      <c r="R30" s="1">
        <v>52</v>
      </c>
      <c r="S30" s="1" t="s">
        <v>104</v>
      </c>
      <c r="T30" s="10">
        <v>826414</v>
      </c>
      <c r="U30" s="10">
        <f>T30-V30</f>
        <v>142110</v>
      </c>
      <c r="V30" s="16">
        <f>351027+333277</f>
        <v>684304</v>
      </c>
      <c r="W30" s="1">
        <v>52</v>
      </c>
      <c r="X30" s="1" t="s">
        <v>104</v>
      </c>
      <c r="Y30" s="10">
        <v>1214921</v>
      </c>
      <c r="Z30" s="10">
        <v>245667</v>
      </c>
      <c r="AA30" s="11">
        <v>969254</v>
      </c>
      <c r="AB30" s="1">
        <v>52</v>
      </c>
      <c r="AC30" s="1" t="s">
        <v>102</v>
      </c>
      <c r="AD30" s="10">
        <v>1954862</v>
      </c>
      <c r="AE30" s="10">
        <v>599404</v>
      </c>
      <c r="AF30" s="11">
        <v>1355458</v>
      </c>
      <c r="AG30" s="1">
        <v>52</v>
      </c>
      <c r="AH30" s="1" t="s">
        <v>102</v>
      </c>
      <c r="AI30" s="14">
        <v>2938029</v>
      </c>
      <c r="AJ30" s="14">
        <v>1239088</v>
      </c>
      <c r="AK30" s="15">
        <v>1698941</v>
      </c>
      <c r="AL30" s="1">
        <v>52</v>
      </c>
      <c r="AM30" s="1" t="s">
        <v>102</v>
      </c>
      <c r="AN30" s="14">
        <v>3860174</v>
      </c>
      <c r="AO30" s="14">
        <v>2401098</v>
      </c>
      <c r="AP30" s="15">
        <v>1459076</v>
      </c>
      <c r="AQ30" s="1">
        <v>52</v>
      </c>
      <c r="AR30" s="1" t="s">
        <v>102</v>
      </c>
      <c r="AS30" s="14">
        <v>4018903</v>
      </c>
      <c r="AT30" s="14">
        <v>3247676</v>
      </c>
      <c r="AU30" s="15">
        <v>771227</v>
      </c>
      <c r="AV30" s="1">
        <v>52</v>
      </c>
      <c r="AW30" s="1" t="s">
        <v>102</v>
      </c>
      <c r="AX30" s="14">
        <v>5003228</v>
      </c>
      <c r="AY30" s="14">
        <v>4396645</v>
      </c>
      <c r="AZ30" s="15">
        <v>606583</v>
      </c>
      <c r="BA30" s="1">
        <v>52</v>
      </c>
      <c r="BB30" s="1" t="s">
        <v>102</v>
      </c>
      <c r="BC30" s="14">
        <v>6003788</v>
      </c>
      <c r="BD30" s="14">
        <v>5420714</v>
      </c>
      <c r="BE30" s="15">
        <v>583074</v>
      </c>
    </row>
    <row r="31" spans="1:57" ht="14.25">
      <c r="A31" s="1">
        <v>53</v>
      </c>
      <c r="B31" s="9" t="s">
        <v>85</v>
      </c>
      <c r="E31" s="10"/>
      <c r="F31" s="10"/>
      <c r="G31" s="11"/>
      <c r="J31" s="11"/>
      <c r="L31" s="9"/>
      <c r="O31" s="9"/>
      <c r="Q31" s="9"/>
      <c r="V31" s="9"/>
      <c r="AA31" s="9"/>
      <c r="AB31" s="1">
        <v>53</v>
      </c>
      <c r="AC31" s="1" t="s">
        <v>85</v>
      </c>
      <c r="AD31" s="10">
        <v>141742</v>
      </c>
      <c r="AE31" s="10">
        <v>89698</v>
      </c>
      <c r="AF31" s="11">
        <v>52044</v>
      </c>
      <c r="AG31" s="1">
        <v>53</v>
      </c>
      <c r="AH31" s="1" t="s">
        <v>85</v>
      </c>
      <c r="AI31" s="14">
        <v>537492</v>
      </c>
      <c r="AJ31" s="14">
        <v>516007</v>
      </c>
      <c r="AK31" s="15">
        <v>21485</v>
      </c>
      <c r="AL31" s="1">
        <v>53</v>
      </c>
      <c r="AM31" s="1" t="s">
        <v>85</v>
      </c>
      <c r="AN31" s="14">
        <v>1176908</v>
      </c>
      <c r="AO31" s="14">
        <v>1138994</v>
      </c>
      <c r="AP31" s="15">
        <v>37914</v>
      </c>
      <c r="AQ31" s="1">
        <v>53</v>
      </c>
      <c r="AR31" s="1" t="s">
        <v>85</v>
      </c>
      <c r="AS31" s="14">
        <v>1601094</v>
      </c>
      <c r="AT31" s="14">
        <v>1515889</v>
      </c>
      <c r="AU31" s="15">
        <v>85205</v>
      </c>
      <c r="AV31" s="1">
        <v>53</v>
      </c>
      <c r="AW31" s="1" t="s">
        <v>85</v>
      </c>
      <c r="AX31" s="14">
        <v>2051146</v>
      </c>
      <c r="AY31" s="14">
        <v>1961499</v>
      </c>
      <c r="AZ31" s="15">
        <v>89647</v>
      </c>
      <c r="BA31" s="1">
        <v>53</v>
      </c>
      <c r="BB31" s="1" t="s">
        <v>85</v>
      </c>
      <c r="BC31" s="14">
        <v>2570160</v>
      </c>
      <c r="BD31" s="14">
        <v>2482210</v>
      </c>
      <c r="BE31" s="15">
        <v>87950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2013-03-13T13:22:32Z</dcterms:created>
  <dcterms:modified xsi:type="dcterms:W3CDTF">2013-03-26T19:13:50Z</dcterms:modified>
  <cp:category/>
  <cp:version/>
  <cp:contentType/>
  <cp:contentStatus/>
  <cp:revision>43</cp:revision>
</cp:coreProperties>
</file>